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145" windowHeight="8190" activeTab="8"/>
  </bookViews>
  <sheets>
    <sheet name="2009г." sheetId="1" r:id="rId1"/>
    <sheet name="2010г." sheetId="2" r:id="rId2"/>
    <sheet name="2011г." sheetId="3" r:id="rId3"/>
    <sheet name="2012г." sheetId="4" r:id="rId4"/>
    <sheet name="2013г." sheetId="5" r:id="rId5"/>
    <sheet name="2014г." sheetId="6" r:id="rId6"/>
    <sheet name="2015г." sheetId="7" r:id="rId7"/>
    <sheet name="2016" sheetId="8" r:id="rId8"/>
    <sheet name="2017" sheetId="9" r:id="rId9"/>
  </sheets>
  <definedNames/>
  <calcPr fullCalcOnLoad="1" refMode="R1C1"/>
</workbook>
</file>

<file path=xl/sharedStrings.xml><?xml version="1.0" encoding="utf-8"?>
<sst xmlns="http://schemas.openxmlformats.org/spreadsheetml/2006/main" count="733" uniqueCount="250">
  <si>
    <t>Отчет о финансово - хозяйственной деятельности  по содержанию многоквартирного дома по адресу ул.Планерная д.21 к.3 за 2009 г.</t>
  </si>
  <si>
    <t>ДОХОДЫ</t>
  </si>
  <si>
    <t>1.</t>
  </si>
  <si>
    <t>Начислено к оплате собственникам, нанимателям жилых помещений , средств бюджетной поддержки льготным категориям граждан, руб</t>
  </si>
  <si>
    <t xml:space="preserve">Поступило за жилищные и коммунальные услуги от населения, льгота, руб. </t>
  </si>
  <si>
    <t>Задолженность, руб.</t>
  </si>
  <si>
    <t>2.</t>
  </si>
  <si>
    <t>Поступило от арендаторов помещений</t>
  </si>
  <si>
    <t>РАСХОДЫ  ВСЕГО:</t>
  </si>
  <si>
    <t>в том числе :</t>
  </si>
  <si>
    <t>ГУП" Водоканал СПб"</t>
  </si>
  <si>
    <t>холодное водоснабжение и канализование сточных вод</t>
  </si>
  <si>
    <t>ГУП"ТЭК СПб"</t>
  </si>
  <si>
    <t>отопление,горячее водоснабжение</t>
  </si>
  <si>
    <t>3.</t>
  </si>
  <si>
    <t>4.</t>
  </si>
  <si>
    <t>Организация управления и обеспечение технической эксплуатации многоквартирного дома</t>
  </si>
  <si>
    <t>в том числе</t>
  </si>
  <si>
    <t>4.1.</t>
  </si>
  <si>
    <t>Жилищные услуги предоставляемые специализированными организациями по договорам с УК</t>
  </si>
  <si>
    <t>4.1.1</t>
  </si>
  <si>
    <t>Дератизация,дезинсекция ,   в том числе дезинсекция 11206,83</t>
  </si>
  <si>
    <t>ОАО" Станция профилактической дизинфекции"</t>
  </si>
  <si>
    <t>4.1.2</t>
  </si>
  <si>
    <t>Комплексное техническое обслуживание системы противопожарной защиты</t>
  </si>
  <si>
    <t>ЗАО " Фирма Стикс"</t>
  </si>
  <si>
    <t>4.1.3</t>
  </si>
  <si>
    <t>Комплексное техническое обслуживание лифтов</t>
  </si>
  <si>
    <t>ООО " Лифт РСУ-5"</t>
  </si>
  <si>
    <t>4.1.4</t>
  </si>
  <si>
    <t>Техническое диагностирование лифтов</t>
  </si>
  <si>
    <t>ИЦ " Ликон"</t>
  </si>
  <si>
    <t>4.1.5</t>
  </si>
  <si>
    <t>Вывоз ТКО и КГМ</t>
  </si>
  <si>
    <t>ОАО" Автопарк №6 Спецтранс"</t>
  </si>
  <si>
    <t>4.1.6</t>
  </si>
  <si>
    <t>Техническое обслуживание объединенной диспетчерской системы</t>
  </si>
  <si>
    <t>ОАО " РСУ - 2 Лифт-связь"</t>
  </si>
  <si>
    <t>4.1.7</t>
  </si>
  <si>
    <t>Техническое обслуживание перег-зам.устр.</t>
  </si>
  <si>
    <t>ООО " Эльтон"</t>
  </si>
  <si>
    <t>4.1.8</t>
  </si>
  <si>
    <t>Обслуживание узлов учета</t>
  </si>
  <si>
    <t>ООО" Концерн-энергополис"</t>
  </si>
  <si>
    <t>4.1.9</t>
  </si>
  <si>
    <t>ООО" УК Технокомплекс"</t>
  </si>
  <si>
    <t>4.1.10</t>
  </si>
  <si>
    <t>Освещение мест общего пользования</t>
  </si>
  <si>
    <t>" Петербургская сбытовая компания"</t>
  </si>
  <si>
    <t>4.2.</t>
  </si>
  <si>
    <t>Жилищные услуги предоставляемые Управляющей компанией</t>
  </si>
  <si>
    <t>4.2.1</t>
  </si>
  <si>
    <t>Расходы на приобретение материалов и инструментов для выполнения работ по текущему ремонту,подготовки дома к зиме, санитарному содержанию жилого фонда, поливки и пескопосыпки домовладения</t>
  </si>
  <si>
    <t>4.2.2</t>
  </si>
  <si>
    <t>Транспортные расходы: аварийной службы, тракторов,спецмашин ( горюче-смазочные материалы,ремонт автотранспорта,запчасти,медицинское освидетельствование водителей)</t>
  </si>
  <si>
    <t>4.2.3</t>
  </si>
  <si>
    <t>Административно-хозяйственные расходы( абонентская плата за телефоны, содержание помещений, занимаемых организацией, канцелярские и письменные принадлежности,обслуживание оргтехники, прочее); заработная плата производственного персонала; налоги и сборы; резерв на текущий ремонт</t>
  </si>
  <si>
    <t>Отчет о финансово-хозяйственной деятельности</t>
  </si>
  <si>
    <t>по содержанию многоквартирного дома</t>
  </si>
  <si>
    <t xml:space="preserve">адрес: ул. Планерная, д.21, к.3 </t>
  </si>
  <si>
    <t>период - за 2010 г.</t>
  </si>
  <si>
    <t xml:space="preserve">Общеполезная площадь дома (м2) -  </t>
  </si>
  <si>
    <t>№ п/п</t>
  </si>
  <si>
    <t>Сведения о доходах</t>
  </si>
  <si>
    <t>Сумма (руб.)</t>
  </si>
  <si>
    <t>Начислено населению по квартирной плате за 2010 год</t>
  </si>
  <si>
    <t>Начислено прочие доходы</t>
  </si>
  <si>
    <t>Всего начислено</t>
  </si>
  <si>
    <t>Фактические доходы:</t>
  </si>
  <si>
    <t>1.1.</t>
  </si>
  <si>
    <t>Поступило от населения  по кварплате</t>
  </si>
  <si>
    <t>1.2.</t>
  </si>
  <si>
    <t>Поступило из бюджета льгот по кварплате</t>
  </si>
  <si>
    <t>1.3.</t>
  </si>
  <si>
    <t>1.4.</t>
  </si>
  <si>
    <t>Прочие доходы</t>
  </si>
  <si>
    <t>ИТОГО</t>
  </si>
  <si>
    <t>Сведения о расходах</t>
  </si>
  <si>
    <t>Стоимость (руб.)</t>
  </si>
  <si>
    <t>Расходы :</t>
  </si>
  <si>
    <t>в т.ч.</t>
  </si>
  <si>
    <t>Коммунальные услуги по договорам с УК :</t>
  </si>
  <si>
    <t xml:space="preserve">Отопление </t>
  </si>
  <si>
    <t>ГУП " ТЭК СПб"</t>
  </si>
  <si>
    <t>Горячее водоснабжение</t>
  </si>
  <si>
    <t>Холодное водоснабжение и водоотведение</t>
  </si>
  <si>
    <t>ГУП " Водоканал СПб"</t>
  </si>
  <si>
    <t>Электроснабжение на общедомовые нужды</t>
  </si>
  <si>
    <t>Петербургская сбытовая компания</t>
  </si>
  <si>
    <t xml:space="preserve">Дополнительные услуги по договорам с УК </t>
  </si>
  <si>
    <t xml:space="preserve">Жилищные услуги предоставляемые специализированными организациями по договорам с УК </t>
  </si>
  <si>
    <t>3.1.</t>
  </si>
  <si>
    <t>ЗАО"КОНЕ Лифтс"</t>
  </si>
  <si>
    <t>3.2.</t>
  </si>
  <si>
    <t>ИЦ" Ликон"</t>
  </si>
  <si>
    <t>3.3.</t>
  </si>
  <si>
    <t>Содержание и ремонт ПЗУ</t>
  </si>
  <si>
    <t>3.4.</t>
  </si>
  <si>
    <t>Техническое обслуживание и ремонт АППЗ ( автоматическая противопожарная защита)</t>
  </si>
  <si>
    <t>ООО " УК Технокомплекс"</t>
  </si>
  <si>
    <t>3.5.</t>
  </si>
  <si>
    <t>Дератизация, дезинсекция</t>
  </si>
  <si>
    <t>ОАО " Станция профилактической дезинфекции"</t>
  </si>
  <si>
    <t>3.6.</t>
  </si>
  <si>
    <t>Ремонт и госповерка манометров, газоанализаторов, замена хим.поглатителей</t>
  </si>
  <si>
    <t>ООО" Морган-Сервис"</t>
  </si>
  <si>
    <t>3.7.</t>
  </si>
  <si>
    <t>Трубочистные работы</t>
  </si>
  <si>
    <t>3.8.</t>
  </si>
  <si>
    <t>Техническое обслуживание связи с диспетчером в лифтах</t>
  </si>
  <si>
    <t>ОАО " РСУ Лифт -связь"</t>
  </si>
  <si>
    <t>3.9.</t>
  </si>
  <si>
    <t>Испытание электросетей (замер сопротивления изоляции электропроводов)</t>
  </si>
  <si>
    <t>3.10.</t>
  </si>
  <si>
    <t>Прочие работы *</t>
  </si>
  <si>
    <t>3.11.</t>
  </si>
  <si>
    <t>Вывоз твердых бытовых отходов</t>
  </si>
  <si>
    <t>ОАО " Автопарк№6 Спецтранс"</t>
  </si>
  <si>
    <t>3.12.</t>
  </si>
  <si>
    <t>Оплата услуг за формирование и печать счетов-извещений</t>
  </si>
  <si>
    <t>ГУП ВЦКП</t>
  </si>
  <si>
    <t>3.13.</t>
  </si>
  <si>
    <t>Техническое обслуживание узлов учета</t>
  </si>
  <si>
    <t>Жилищные услуги предоставляемые Управляющей компанией :</t>
  </si>
  <si>
    <t xml:space="preserve">Расходы на приобретение материалов и инструментов для выполнения работ по текущему ремонту, подготовки дома к зиме; санитарному содержанию жил.фонда; поливки и пескопосыпки домовладения; </t>
  </si>
  <si>
    <t>ООО " ЖКС№1"</t>
  </si>
  <si>
    <t>Транспортные расходы аварийной службы, тракторов, спецмашин (горюче-смазочные материалы, запчасти,медицинское освидетельствование водителей, пропуска, ремонт автотранспорта,ОСАГО);</t>
  </si>
  <si>
    <t>ООО " ЖКС №1"</t>
  </si>
  <si>
    <t>4.3.</t>
  </si>
  <si>
    <t>Работы,выполняемые рабочими по текущему ремонту, санитарному содержанию жилого дома и придомовой территории , аварийное обслуживание, подготовка домов к зиме( заработная плата производственного персонала,  налоги и сборы)</t>
  </si>
  <si>
    <t>4.4</t>
  </si>
  <si>
    <t xml:space="preserve">Услуги,связанные с достижением целей управления многоквартирным домом, которые оказываются управляющей организацией, в том числе: </t>
  </si>
  <si>
    <t>4.4.1</t>
  </si>
  <si>
    <t>Услуги связи( абонентская плата за телефоны)</t>
  </si>
  <si>
    <t>4.4.2</t>
  </si>
  <si>
    <t xml:space="preserve">Содержание помещений, занимаемых организацией ( оплата коммунальных услуг) </t>
  </si>
  <si>
    <t>4.4.3</t>
  </si>
  <si>
    <t>Приобретение предметов снабжения и расходных материалов( канцелярские и письменные принадлежности, бумага для множительной техники,обслуживание оргтехники,програмное обеспечение) и прочие административно-хозяйственные расходы;</t>
  </si>
  <si>
    <t>4.4.4</t>
  </si>
  <si>
    <t>Заработная плата административно -управленческого персонала,налоги и сборы;</t>
  </si>
  <si>
    <t>Стоимость каждой работы (услуги) в расчете на единицу измерения (Приложение 1).</t>
  </si>
  <si>
    <t>Итого сумма расходов за 2010 год</t>
  </si>
  <si>
    <t>Задолженность по квартплате за период - за  2010</t>
  </si>
  <si>
    <t xml:space="preserve">В счет будущих платежей населения и пользователей нежилых помещений в сумме </t>
  </si>
  <si>
    <t>*</t>
  </si>
  <si>
    <t>Наименование работ</t>
  </si>
  <si>
    <t>Стоим.(руб)</t>
  </si>
  <si>
    <t>герметизация стыков стеновых панелей</t>
  </si>
  <si>
    <t>промывка стволов мусоропровода</t>
  </si>
  <si>
    <t>ВСЕГО</t>
  </si>
  <si>
    <t>Генеральный директор ООО " Жилкомсервис №1</t>
  </si>
  <si>
    <t>Приморского района</t>
  </si>
  <si>
    <t>Кирюшов Ю.Д.</t>
  </si>
  <si>
    <t>Главный экономист</t>
  </si>
  <si>
    <t>Игнатьева Т.А.</t>
  </si>
  <si>
    <t>347-34-08</t>
  </si>
  <si>
    <t>ул. Планерная, д.21, к.3</t>
  </si>
  <si>
    <t>за 2011 г.</t>
  </si>
  <si>
    <t>Общеполезная площадь дома -   м2</t>
  </si>
  <si>
    <t>Начислено населению по квартирной плате за 2011 г.</t>
  </si>
  <si>
    <t>Дополнительные услуги по договорам с УК :</t>
  </si>
  <si>
    <t>ЗАО"РОСДИАГНО-СТИКА"</t>
  </si>
  <si>
    <t>ООО "Городская дезинфекционная станция"</t>
  </si>
  <si>
    <t>ООО "Мор-ган Сервис"</t>
  </si>
  <si>
    <t>Прочие работы*</t>
  </si>
  <si>
    <t>ООО " Автоуборка"</t>
  </si>
  <si>
    <t>Работы,выполняемые рабочими по текущему ремонту, санитарному содержанию жилого дома и придомовой территории ( заработная плата производственного персонала,  налоги и сборы)</t>
  </si>
  <si>
    <t xml:space="preserve">Услуги,связанные с достижением целей управления многоквартирным домом, которые оказываются управляющей организацией </t>
  </si>
  <si>
    <t>Итого сумма расходов за 2011 года</t>
  </si>
  <si>
    <t>Резервный фонд за предыдущий период</t>
  </si>
  <si>
    <t>Задолженность по квартплате за период -  2011</t>
  </si>
  <si>
    <t>В счет будущих платежей и пользователей нежилых помещений</t>
  </si>
  <si>
    <t>Комплексная промывка элементов мусоропроводов и канализационных трапов</t>
  </si>
  <si>
    <t>Воробьев С.В.</t>
  </si>
  <si>
    <t xml:space="preserve">Герметизация стыков стеновых панелей наружных стен </t>
  </si>
  <si>
    <t>за 2012 г.</t>
  </si>
  <si>
    <t>Начислено населению по квартирной плате за 2012 г.</t>
  </si>
  <si>
    <t>Начислено арендаторам и прочие доходы</t>
  </si>
  <si>
    <t>ОАО " Автопарк №6 Спецтранс"</t>
  </si>
  <si>
    <t>Санитарное содержание жилого дома и придомовой территории (уборка л/клеток, очистка мусоропроводов, уборка и санитарное содержание земельного участка)</t>
  </si>
  <si>
    <t>Содержание жилого фонда (технические осмотры, заявочный ремонт, подготовка домов к зиме, аварийное обслуживание, транспортные расходы, материалы и прочие расходы, налоги)</t>
  </si>
  <si>
    <t>4.3</t>
  </si>
  <si>
    <t>Текущий ремонт. Стоимость каждой работы (услуги) в расчете на единицу измерения (Приложение 1).</t>
  </si>
  <si>
    <t>Итого сумма расходов за 2012 год</t>
  </si>
  <si>
    <t>Задолженность по квартплате за период -  2012</t>
  </si>
  <si>
    <t>за 2013 г.</t>
  </si>
  <si>
    <t>ОАО "РСУ Лифтсвязь"</t>
  </si>
  <si>
    <t>1.10.</t>
  </si>
  <si>
    <t>2.2.</t>
  </si>
  <si>
    <t>2.3</t>
  </si>
  <si>
    <t xml:space="preserve">Текущий ремонт. </t>
  </si>
  <si>
    <t>Ремонт кровли</t>
  </si>
  <si>
    <t>Ремонт лестничных клеток</t>
  </si>
  <si>
    <t>Ремонт и окраска фасадов</t>
  </si>
  <si>
    <t>Ремонт перил лестничного марша</t>
  </si>
  <si>
    <t>Косметический ремонт квартир (после пожара,протечек)</t>
  </si>
  <si>
    <t>Ремонт карманов мусоропровода</t>
  </si>
  <si>
    <t>Ремонт и замена дверей</t>
  </si>
  <si>
    <t>Установка металлических дверей</t>
  </si>
  <si>
    <t>Установка металлических решеток</t>
  </si>
  <si>
    <t>Установка пандусов</t>
  </si>
  <si>
    <t>Ремонт и замена окон</t>
  </si>
  <si>
    <t>Ремонт полов</t>
  </si>
  <si>
    <t>Ремонт трубопровода</t>
  </si>
  <si>
    <t>Замена и ремонт запорной арматуры Ц/О, ХВС, ГВС и отопительных приборов</t>
  </si>
  <si>
    <t>Замена и ремонт аппаратов защиты, замена и ремонт установочной арматуры</t>
  </si>
  <si>
    <t>Замена и ремонт электропроводки</t>
  </si>
  <si>
    <t>Ремонт ГРЩ ВУ, ВРУ, ЭЩ и т.д.</t>
  </si>
  <si>
    <t>Аварийно-восстановительные</t>
  </si>
  <si>
    <t>Работы по текущему ремонту выполняемые подрядчиками</t>
  </si>
  <si>
    <t>Герметизация стыков стеновых панелей</t>
  </si>
  <si>
    <t xml:space="preserve">Дератизация </t>
  </si>
  <si>
    <t>Програмирование з-фазного электронного счетчика</t>
  </si>
  <si>
    <t>Отчет о выполненных работах</t>
  </si>
  <si>
    <t>Начислено населению по квартирной плате за 2013 г.</t>
  </si>
  <si>
    <t>Задолженность по квартплате за весь период</t>
  </si>
  <si>
    <t>за 2014 г.</t>
  </si>
  <si>
    <t>Начислено населению по квартирной плате за 2014 г.</t>
  </si>
  <si>
    <t>Ремонт мусоропроводов (шиберов, стволов, клапанов)</t>
  </si>
  <si>
    <t>ЗАО"РОСДИАГНОСТИКА"</t>
  </si>
  <si>
    <t>ООО ИЦ "ЛИКОН"</t>
  </si>
  <si>
    <t>ООО "Дезинфекционная станция"</t>
  </si>
  <si>
    <t>ООО "СМУ 33"</t>
  </si>
  <si>
    <t>Ремонт, метрологическая поверка ЭРСВ-430М Ду 20, демонтаж, монтаж, пуско-наладка</t>
  </si>
  <si>
    <t>Ремонт, метрологическая поверка ЭРСВ-430М Ду 32</t>
  </si>
  <si>
    <t>Поверка приборов: Согласованная пара датчиков "Взлет ТПС" Pt500, демонтаж, монтаж, пуско-наладка</t>
  </si>
  <si>
    <t>Установка ЗВЩ</t>
  </si>
  <si>
    <t>за 2015 г.</t>
  </si>
  <si>
    <t>Начислено населению по квартирной плате за 2015 г.</t>
  </si>
  <si>
    <t>Осипов П.Н.</t>
  </si>
  <si>
    <t>Ремонт, метрологическая поверка, демонтаж, монтаж, пуско-наладка ЭРСВ 420 М/Ду 15</t>
  </si>
  <si>
    <t>ООО "МЛМ Нева трейд"</t>
  </si>
  <si>
    <t>Дератизация (в т.ч. дезинсекция 4 756,97 руб.)</t>
  </si>
  <si>
    <t>ОАО " Автопарк №6 Спецтранс"/СПБ ГУП "Завод МПБО-2"</t>
  </si>
  <si>
    <t>Замена  и восстановление отдельных участков полов, ступеней МОП и технических помещений</t>
  </si>
  <si>
    <t>Замена  и восстановление дверных заполнений</t>
  </si>
  <si>
    <t xml:space="preserve">Замена и ремонт запорной арматуры Ц/О, ХВС, ГВС </t>
  </si>
  <si>
    <t>Косметический ремонт лестничных клеток</t>
  </si>
  <si>
    <t>ООО "УК Технокомплекс</t>
  </si>
  <si>
    <t>за 2016 г.</t>
  </si>
  <si>
    <t>Иванов М.В.</t>
  </si>
  <si>
    <t>Бабаханов Р.А.</t>
  </si>
  <si>
    <t>Генеральный директор ООО " ЖКС №1</t>
  </si>
  <si>
    <t>Приморского района"</t>
  </si>
  <si>
    <t>Начислено населению по квартирной плате за 2016 г.</t>
  </si>
  <si>
    <t>ЗАО "РОСДИАГНОСТИКА"</t>
  </si>
  <si>
    <t>Метрологическая поверка, демонтаж, монтаж, пуско-наладка ЭРСВ-430М/Ду 15</t>
  </si>
  <si>
    <t>за 2017 г.</t>
  </si>
  <si>
    <t xml:space="preserve">Хорзов Е.В. </t>
  </si>
  <si>
    <t xml:space="preserve">Анисина И.В.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</si>
</sst>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р_."/>
    <numFmt numFmtId="166" formatCode="[$-FC19]d\ mmmm\ yyyy\ &quot;г.&quot;"/>
    <numFmt numFmtId="167" formatCode="#,##0.00&quot;р.&quot;"/>
    <numFmt numFmtId="168" formatCode="_-* #,##0.000_р_._-;\-* #,##0.000_р_._-;_-* &quot;-&quot;?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Book Antiqua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right"/>
    </xf>
    <xf numFmtId="0" fontId="22" fillId="0" borderId="11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2" fillId="0" borderId="11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" fontId="2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4" fontId="0" fillId="0" borderId="0" xfId="42" applyFont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43" fontId="0" fillId="0" borderId="10" xfId="59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3" fontId="23" fillId="0" borderId="10" xfId="59" applyFont="1" applyBorder="1" applyAlignment="1">
      <alignment horizontal="center"/>
    </xf>
    <xf numFmtId="43" fontId="26" fillId="0" borderId="10" xfId="59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8" fillId="22" borderId="0" xfId="0" applyFont="1" applyFill="1" applyAlignment="1">
      <alignment horizontal="center"/>
    </xf>
    <xf numFmtId="0" fontId="29" fillId="22" borderId="0" xfId="0" applyFont="1" applyFill="1" applyAlignment="1">
      <alignment/>
    </xf>
    <xf numFmtId="0" fontId="31" fillId="22" borderId="0" xfId="0" applyFont="1" applyFill="1" applyAlignment="1">
      <alignment horizontal="center" vertical="center"/>
    </xf>
    <xf numFmtId="0" fontId="30" fillId="22" borderId="0" xfId="0" applyFont="1" applyFill="1" applyAlignment="1">
      <alignment horizontal="left"/>
    </xf>
    <xf numFmtId="0" fontId="32" fillId="22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4" fontId="0" fillId="0" borderId="0" xfId="59" applyNumberFormat="1" applyFont="1" applyAlignment="1">
      <alignment/>
    </xf>
    <xf numFmtId="43" fontId="33" fillId="0" borderId="10" xfId="0" applyNumberFormat="1" applyFont="1" applyBorder="1" applyAlignment="1">
      <alignment horizontal="center" vertical="center" wrapText="1"/>
    </xf>
    <xf numFmtId="164" fontId="31" fillId="0" borderId="10" xfId="59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43" fontId="33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43" fontId="29" fillId="0" borderId="10" xfId="0" applyNumberFormat="1" applyFont="1" applyFill="1" applyBorder="1" applyAlignment="1">
      <alignment/>
    </xf>
    <xf numFmtId="164" fontId="1" fillId="0" borderId="0" xfId="59" applyNumberFormat="1" applyFont="1" applyAlignment="1">
      <alignment/>
    </xf>
    <xf numFmtId="164" fontId="33" fillId="0" borderId="10" xfId="59" applyNumberFormat="1" applyFont="1" applyBorder="1" applyAlignment="1">
      <alignment/>
    </xf>
    <xf numFmtId="164" fontId="33" fillId="0" borderId="10" xfId="59" applyNumberFormat="1" applyFont="1" applyBorder="1" applyAlignment="1">
      <alignment horizontal="center" vertical="center" wrapText="1"/>
    </xf>
    <xf numFmtId="164" fontId="31" fillId="0" borderId="10" xfId="59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164" fontId="29" fillId="0" borderId="10" xfId="59" applyNumberFormat="1" applyFont="1" applyBorder="1" applyAlignment="1">
      <alignment horizontal="center"/>
    </xf>
    <xf numFmtId="10" fontId="0" fillId="0" borderId="0" xfId="0" applyNumberFormat="1" applyAlignment="1">
      <alignment/>
    </xf>
    <xf numFmtId="16" fontId="31" fillId="0" borderId="10" xfId="0" applyNumberFormat="1" applyFont="1" applyBorder="1" applyAlignment="1">
      <alignment vertical="center"/>
    </xf>
    <xf numFmtId="164" fontId="0" fillId="0" borderId="0" xfId="59" applyNumberFormat="1" applyFont="1" applyBorder="1" applyAlignment="1">
      <alignment/>
    </xf>
    <xf numFmtId="43" fontId="0" fillId="0" borderId="0" xfId="0" applyNumberFormat="1" applyAlignment="1">
      <alignment/>
    </xf>
    <xf numFmtId="49" fontId="31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64" fontId="31" fillId="0" borderId="14" xfId="59" applyNumberFormat="1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3" fontId="33" fillId="23" borderId="10" xfId="0" applyNumberFormat="1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164" fontId="33" fillId="0" borderId="0" xfId="59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164" fontId="33" fillId="0" borderId="0" xfId="59" applyNumberFormat="1" applyFont="1" applyBorder="1" applyAlignment="1">
      <alignment/>
    </xf>
    <xf numFmtId="0" fontId="27" fillId="0" borderId="0" xfId="0" applyFont="1" applyAlignment="1">
      <alignment/>
    </xf>
    <xf numFmtId="0" fontId="34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64" fontId="29" fillId="0" borderId="10" xfId="59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center" vertical="center"/>
    </xf>
    <xf numFmtId="0" fontId="24" fillId="22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43" fontId="37" fillId="0" borderId="10" xfId="0" applyNumberFormat="1" applyFont="1" applyBorder="1" applyAlignment="1">
      <alignment/>
    </xf>
    <xf numFmtId="43" fontId="23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3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3" fontId="37" fillId="0" borderId="10" xfId="0" applyNumberFormat="1" applyFont="1" applyFill="1" applyBorder="1" applyAlignment="1">
      <alignment/>
    </xf>
    <xf numFmtId="43" fontId="0" fillId="0" borderId="0" xfId="59" applyFont="1" applyAlignment="1">
      <alignment/>
    </xf>
    <xf numFmtId="43" fontId="26" fillId="0" borderId="10" xfId="0" applyNumberFormat="1" applyFont="1" applyFill="1" applyBorder="1" applyAlignment="1">
      <alignment/>
    </xf>
    <xf numFmtId="43" fontId="26" fillId="0" borderId="10" xfId="59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43" fontId="23" fillId="0" borderId="10" xfId="59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43" fontId="23" fillId="0" borderId="10" xfId="59" applyFont="1" applyBorder="1" applyAlignment="1">
      <alignment horizontal="center" vertical="center" wrapText="1"/>
    </xf>
    <xf numFmtId="43" fontId="26" fillId="0" borderId="10" xfId="0" applyNumberFormat="1" applyFont="1" applyBorder="1" applyAlignment="1">
      <alignment horizontal="center"/>
    </xf>
    <xf numFmtId="4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43" fontId="26" fillId="0" borderId="15" xfId="0" applyNumberFormat="1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165" fontId="41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165" fontId="41" fillId="0" borderId="17" xfId="0" applyNumberFormat="1" applyFont="1" applyBorder="1" applyAlignment="1">
      <alignment/>
    </xf>
    <xf numFmtId="16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0" xfId="0" applyFont="1" applyBorder="1" applyAlignment="1">
      <alignment horizontal="center" vertical="center"/>
    </xf>
    <xf numFmtId="43" fontId="23" fillId="0" borderId="14" xfId="59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43" fontId="23" fillId="0" borderId="0" xfId="59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21" xfId="0" applyBorder="1" applyAlignment="1">
      <alignment wrapText="1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8" fillId="0" borderId="10" xfId="0" applyFont="1" applyBorder="1" applyAlignment="1">
      <alignment/>
    </xf>
    <xf numFmtId="164" fontId="39" fillId="0" borderId="10" xfId="59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" fontId="26" fillId="0" borderId="1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6" fillId="0" borderId="22" xfId="0" applyNumberFormat="1" applyFont="1" applyFill="1" applyBorder="1" applyAlignment="1">
      <alignment/>
    </xf>
    <xf numFmtId="43" fontId="26" fillId="0" borderId="22" xfId="0" applyNumberFormat="1" applyFont="1" applyBorder="1" applyAlignment="1">
      <alignment/>
    </xf>
    <xf numFmtId="165" fontId="41" fillId="0" borderId="16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26" fillId="0" borderId="10" xfId="0" applyNumberFormat="1" applyFont="1" applyBorder="1" applyAlignment="1">
      <alignment/>
    </xf>
    <xf numFmtId="165" fontId="41" fillId="0" borderId="16" xfId="0" applyNumberFormat="1" applyFont="1" applyFill="1" applyBorder="1" applyAlignment="1">
      <alignment/>
    </xf>
    <xf numFmtId="165" fontId="39" fillId="0" borderId="16" xfId="0" applyNumberFormat="1" applyFont="1" applyFill="1" applyBorder="1" applyAlignment="1">
      <alignment/>
    </xf>
    <xf numFmtId="165" fontId="39" fillId="0" borderId="16" xfId="0" applyNumberFormat="1" applyFont="1" applyBorder="1" applyAlignment="1">
      <alignment/>
    </xf>
    <xf numFmtId="2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/>
    </xf>
    <xf numFmtId="43" fontId="26" fillId="0" borderId="14" xfId="59" applyFont="1" applyBorder="1" applyAlignment="1">
      <alignment horizontal="center"/>
    </xf>
    <xf numFmtId="167" fontId="23" fillId="0" borderId="10" xfId="59" applyNumberFormat="1" applyFont="1" applyBorder="1" applyAlignment="1">
      <alignment/>
    </xf>
    <xf numFmtId="43" fontId="26" fillId="0" borderId="10" xfId="0" applyNumberFormat="1" applyFont="1" applyBorder="1" applyAlignment="1">
      <alignment horizontal="left" wrapText="1"/>
    </xf>
    <xf numFmtId="165" fontId="41" fillId="0" borderId="22" xfId="0" applyNumberFormat="1" applyFont="1" applyFill="1" applyBorder="1" applyAlignment="1">
      <alignment/>
    </xf>
    <xf numFmtId="165" fontId="41" fillId="0" borderId="10" xfId="0" applyNumberFormat="1" applyFont="1" applyFill="1" applyBorder="1" applyAlignment="1">
      <alignment/>
    </xf>
    <xf numFmtId="165" fontId="41" fillId="0" borderId="23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167" fontId="0" fillId="0" borderId="0" xfId="0" applyNumberFormat="1" applyAlignment="1">
      <alignment/>
    </xf>
    <xf numFmtId="43" fontId="26" fillId="0" borderId="10" xfId="0" applyNumberFormat="1" applyFont="1" applyFill="1" applyBorder="1" applyAlignment="1">
      <alignment horizontal="left" wrapText="1"/>
    </xf>
    <xf numFmtId="43" fontId="26" fillId="0" borderId="10" xfId="59" applyFont="1" applyFill="1" applyBorder="1" applyAlignment="1">
      <alignment/>
    </xf>
    <xf numFmtId="0" fontId="37" fillId="0" borderId="12" xfId="52" applyFont="1" applyBorder="1" applyAlignment="1">
      <alignment/>
      <protection/>
    </xf>
    <xf numFmtId="0" fontId="37" fillId="0" borderId="13" xfId="52" applyFont="1" applyBorder="1" applyAlignment="1">
      <alignment/>
      <protection/>
    </xf>
    <xf numFmtId="0" fontId="37" fillId="0" borderId="11" xfId="52" applyFont="1" applyBorder="1" applyAlignment="1">
      <alignment/>
      <protection/>
    </xf>
    <xf numFmtId="167" fontId="23" fillId="0" borderId="10" xfId="59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center"/>
    </xf>
    <xf numFmtId="43" fontId="23" fillId="0" borderId="10" xfId="59" applyFont="1" applyFill="1" applyBorder="1" applyAlignment="1">
      <alignment/>
    </xf>
    <xf numFmtId="43" fontId="26" fillId="0" borderId="14" xfId="59" applyFont="1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43" fontId="26" fillId="0" borderId="14" xfId="59" applyFont="1" applyBorder="1" applyAlignment="1">
      <alignment horizontal="center"/>
    </xf>
    <xf numFmtId="43" fontId="26" fillId="0" borderId="25" xfId="59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7" fillId="22" borderId="0" xfId="0" applyFont="1" applyFill="1" applyAlignment="1">
      <alignment horizontal="center"/>
    </xf>
    <xf numFmtId="0" fontId="27" fillId="22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left"/>
    </xf>
    <xf numFmtId="0" fontId="30" fillId="22" borderId="0" xfId="0" applyFont="1" applyFill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1" fillId="0" borderId="1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164" fontId="33" fillId="0" borderId="10" xfId="59" applyNumberFormat="1" applyFont="1" applyBorder="1" applyAlignment="1">
      <alignment horizontal="center"/>
    </xf>
    <xf numFmtId="0" fontId="31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164" fontId="31" fillId="0" borderId="10" xfId="59" applyNumberFormat="1" applyFont="1" applyBorder="1" applyAlignment="1">
      <alignment horizontal="center"/>
    </xf>
    <xf numFmtId="16" fontId="31" fillId="0" borderId="10" xfId="0" applyNumberFormat="1" applyFont="1" applyBorder="1" applyAlignment="1">
      <alignment horizontal="center" vertical="center"/>
    </xf>
    <xf numFmtId="164" fontId="31" fillId="0" borderId="14" xfId="59" applyNumberFormat="1" applyFont="1" applyBorder="1" applyAlignment="1">
      <alignment horizontal="center"/>
    </xf>
    <xf numFmtId="164" fontId="31" fillId="0" borderId="15" xfId="59" applyNumberFormat="1" applyFont="1" applyBorder="1" applyAlignment="1">
      <alignment horizontal="center"/>
    </xf>
    <xf numFmtId="164" fontId="31" fillId="0" borderId="25" xfId="59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8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0" fontId="31" fillId="0" borderId="26" xfId="0" applyFont="1" applyBorder="1" applyAlignment="1">
      <alignment horizontal="left" wrapText="1"/>
    </xf>
    <xf numFmtId="0" fontId="31" fillId="0" borderId="27" xfId="0" applyFont="1" applyBorder="1" applyAlignment="1">
      <alignment horizontal="left" wrapText="1"/>
    </xf>
    <xf numFmtId="0" fontId="31" fillId="0" borderId="28" xfId="0" applyFont="1" applyBorder="1" applyAlignment="1">
      <alignment horizontal="left" wrapText="1"/>
    </xf>
    <xf numFmtId="164" fontId="33" fillId="0" borderId="14" xfId="59" applyNumberFormat="1" applyFont="1" applyBorder="1" applyAlignment="1">
      <alignment horizontal="center"/>
    </xf>
    <xf numFmtId="164" fontId="33" fillId="0" borderId="25" xfId="59" applyNumberFormat="1" applyFont="1" applyBorder="1" applyAlignment="1">
      <alignment horizontal="center"/>
    </xf>
    <xf numFmtId="0" fontId="31" fillId="0" borderId="12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165" fontId="36" fillId="0" borderId="14" xfId="59" applyNumberFormat="1" applyFont="1" applyBorder="1" applyAlignment="1">
      <alignment horizontal="center"/>
    </xf>
    <xf numFmtId="165" fontId="36" fillId="0" borderId="25" xfId="59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37" fillId="0" borderId="18" xfId="0" applyFont="1" applyBorder="1" applyAlignment="1">
      <alignment horizontal="left" wrapText="1"/>
    </xf>
    <xf numFmtId="0" fontId="37" fillId="0" borderId="19" xfId="0" applyFont="1" applyBorder="1" applyAlignment="1">
      <alignment horizontal="left" wrapText="1"/>
    </xf>
    <xf numFmtId="0" fontId="37" fillId="0" borderId="20" xfId="0" applyFont="1" applyBorder="1" applyAlignment="1">
      <alignment horizontal="left" wrapText="1"/>
    </xf>
    <xf numFmtId="0" fontId="37" fillId="0" borderId="26" xfId="0" applyFont="1" applyBorder="1" applyAlignment="1">
      <alignment horizontal="left" wrapText="1"/>
    </xf>
    <xf numFmtId="0" fontId="37" fillId="0" borderId="27" xfId="0" applyFont="1" applyBorder="1" applyAlignment="1">
      <alignment horizontal="left" wrapText="1"/>
    </xf>
    <xf numFmtId="0" fontId="37" fillId="0" borderId="28" xfId="0" applyFont="1" applyBorder="1" applyAlignment="1">
      <alignment horizontal="left" wrapText="1"/>
    </xf>
    <xf numFmtId="16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3" fontId="26" fillId="0" borderId="15" xfId="59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43" fontId="26" fillId="0" borderId="10" xfId="59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3" fontId="23" fillId="0" borderId="10" xfId="59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20" fillId="22" borderId="0" xfId="0" applyFont="1" applyFill="1" applyAlignment="1">
      <alignment horizontal="center"/>
    </xf>
    <xf numFmtId="0" fontId="35" fillId="22" borderId="0" xfId="0" applyFont="1" applyFill="1" applyBorder="1" applyAlignment="1">
      <alignment horizontal="center"/>
    </xf>
    <xf numFmtId="0" fontId="0" fillId="22" borderId="0" xfId="0" applyFill="1" applyAlignment="1">
      <alignment horizontal="left"/>
    </xf>
    <xf numFmtId="167" fontId="23" fillId="0" borderId="14" xfId="59" applyNumberFormat="1" applyFont="1" applyBorder="1" applyAlignment="1">
      <alignment horizontal="center"/>
    </xf>
    <xf numFmtId="167" fontId="23" fillId="0" borderId="29" xfId="59" applyNumberFormat="1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37" fillId="0" borderId="12" xfId="52" applyFont="1" applyBorder="1" applyAlignment="1">
      <alignment/>
      <protection/>
    </xf>
    <xf numFmtId="0" fontId="37" fillId="0" borderId="13" xfId="52" applyFont="1" applyBorder="1" applyAlignment="1">
      <alignment/>
      <protection/>
    </xf>
    <xf numFmtId="0" fontId="37" fillId="0" borderId="11" xfId="52" applyFont="1" applyBorder="1" applyAlignment="1">
      <alignment/>
      <protection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37" fillId="0" borderId="12" xfId="52" applyFont="1" applyBorder="1" applyAlignment="1">
      <alignment wrapText="1"/>
      <protection/>
    </xf>
    <xf numFmtId="0" fontId="37" fillId="0" borderId="13" xfId="52" applyFont="1" applyBorder="1" applyAlignment="1">
      <alignment wrapText="1"/>
      <protection/>
    </xf>
    <xf numFmtId="0" fontId="37" fillId="0" borderId="11" xfId="52" applyFont="1" applyBorder="1" applyAlignment="1">
      <alignment wrapText="1"/>
      <protection/>
    </xf>
    <xf numFmtId="0" fontId="37" fillId="0" borderId="12" xfId="52" applyFont="1" applyBorder="1" applyAlignment="1">
      <alignment horizontal="left"/>
      <protection/>
    </xf>
    <xf numFmtId="0" fontId="37" fillId="0" borderId="13" xfId="52" applyFont="1" applyBorder="1" applyAlignment="1">
      <alignment horizontal="left"/>
      <protection/>
    </xf>
    <xf numFmtId="0" fontId="37" fillId="0" borderId="11" xfId="52" applyFont="1" applyBorder="1" applyAlignment="1">
      <alignment horizontal="left"/>
      <protection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7" fillId="0" borderId="12" xfId="52" applyFont="1" applyBorder="1" applyAlignment="1">
      <alignment horizontal="left" wrapText="1"/>
      <protection/>
    </xf>
    <xf numFmtId="0" fontId="37" fillId="0" borderId="13" xfId="52" applyFont="1" applyBorder="1" applyAlignment="1">
      <alignment horizontal="left" wrapText="1"/>
      <protection/>
    </xf>
    <xf numFmtId="0" fontId="37" fillId="0" borderId="11" xfId="52" applyFont="1" applyBorder="1" applyAlignment="1">
      <alignment horizontal="left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6" fillId="0" borderId="12" xfId="52" applyFont="1" applyBorder="1" applyAlignment="1">
      <alignment wrapText="1"/>
      <protection/>
    </xf>
    <xf numFmtId="0" fontId="36" fillId="0" borderId="13" xfId="52" applyFont="1" applyBorder="1" applyAlignment="1">
      <alignment wrapText="1"/>
      <protection/>
    </xf>
    <xf numFmtId="0" fontId="36" fillId="0" borderId="11" xfId="52" applyFont="1" applyBorder="1" applyAlignment="1">
      <alignment wrapText="1"/>
      <protection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8" fillId="0" borderId="12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37" fillId="0" borderId="12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7" fontId="23" fillId="0" borderId="14" xfId="59" applyNumberFormat="1" applyFont="1" applyFill="1" applyBorder="1" applyAlignment="1">
      <alignment horizontal="center"/>
    </xf>
    <xf numFmtId="167" fontId="23" fillId="0" borderId="29" xfId="59" applyNumberFormat="1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5" borderId="0" xfId="0" applyFill="1" applyAlignment="1">
      <alignment horizontal="left"/>
    </xf>
    <xf numFmtId="0" fontId="0" fillId="0" borderId="30" xfId="0" applyBorder="1" applyAlignment="1">
      <alignment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6" fillId="0" borderId="18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0" fillId="0" borderId="10" xfId="0" applyBorder="1" applyAlignment="1">
      <alignment/>
    </xf>
    <xf numFmtId="165" fontId="41" fillId="0" borderId="16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4" max="4" width="26.125" style="0" customWidth="1"/>
    <col min="5" max="5" width="30.875" style="0" customWidth="1"/>
    <col min="6" max="6" width="14.25390625" style="0" customWidth="1"/>
    <col min="8" max="8" width="14.25390625" style="0" customWidth="1"/>
    <col min="9" max="9" width="13.625" style="0" customWidth="1"/>
    <col min="10" max="12" width="7.125" style="0" customWidth="1"/>
    <col min="13" max="13" width="6.875" style="0" customWidth="1"/>
  </cols>
  <sheetData>
    <row r="1" spans="2:7" ht="15.75">
      <c r="B1" s="186" t="s">
        <v>0</v>
      </c>
      <c r="C1" s="186"/>
      <c r="D1" s="186"/>
      <c r="E1" s="186"/>
      <c r="F1" s="186"/>
      <c r="G1" s="2"/>
    </row>
    <row r="2" spans="2:7" ht="15.75">
      <c r="B2" s="186"/>
      <c r="C2" s="186"/>
      <c r="D2" s="186"/>
      <c r="E2" s="186"/>
      <c r="F2" s="186"/>
      <c r="G2" s="2"/>
    </row>
    <row r="3" spans="2:7" ht="15.75">
      <c r="B3" s="2"/>
      <c r="C3" s="2"/>
      <c r="D3" s="2"/>
      <c r="E3" s="2"/>
      <c r="F3" s="2"/>
      <c r="G3" s="2"/>
    </row>
    <row r="4" spans="2:7" ht="12" customHeight="1">
      <c r="B4" s="3"/>
      <c r="C4" s="4"/>
      <c r="D4" s="4"/>
      <c r="E4" s="4"/>
      <c r="F4" s="4"/>
      <c r="G4" s="5"/>
    </row>
    <row r="5" spans="1:6" ht="18" customHeight="1">
      <c r="A5" s="6"/>
      <c r="B5" s="187" t="s">
        <v>1</v>
      </c>
      <c r="C5" s="188"/>
      <c r="D5" s="189"/>
      <c r="E5" s="7"/>
      <c r="F5" s="8">
        <f>F6+F9</f>
        <v>4726170.32</v>
      </c>
    </row>
    <row r="6" spans="1:6" ht="49.5" customHeight="1">
      <c r="A6" s="9" t="s">
        <v>2</v>
      </c>
      <c r="B6" s="190" t="s">
        <v>3</v>
      </c>
      <c r="C6" s="191"/>
      <c r="D6" s="192"/>
      <c r="E6" s="10"/>
      <c r="F6" s="11">
        <v>4726170.32</v>
      </c>
    </row>
    <row r="7" spans="1:6" ht="24.75" customHeight="1">
      <c r="A7" s="9"/>
      <c r="B7" s="190" t="s">
        <v>4</v>
      </c>
      <c r="C7" s="191"/>
      <c r="D7" s="192"/>
      <c r="E7" s="10"/>
      <c r="F7" s="11">
        <v>4543096.87</v>
      </c>
    </row>
    <row r="8" spans="1:6" ht="15.75" customHeight="1">
      <c r="A8" s="9"/>
      <c r="B8" s="193" t="s">
        <v>5</v>
      </c>
      <c r="C8" s="194"/>
      <c r="D8" s="195"/>
      <c r="E8" s="12"/>
      <c r="F8" s="11">
        <f>F6-F7</f>
        <v>183073.4500000002</v>
      </c>
    </row>
    <row r="9" spans="1:6" ht="15.75" customHeight="1">
      <c r="A9" s="9" t="s">
        <v>6</v>
      </c>
      <c r="B9" s="193" t="s">
        <v>7</v>
      </c>
      <c r="C9" s="194"/>
      <c r="D9" s="195"/>
      <c r="E9" s="12"/>
      <c r="F9" s="11"/>
    </row>
    <row r="10" spans="1:8" ht="16.5" customHeight="1">
      <c r="A10" s="13"/>
      <c r="B10" s="187" t="s">
        <v>8</v>
      </c>
      <c r="C10" s="188"/>
      <c r="D10" s="189"/>
      <c r="E10" s="7"/>
      <c r="F10" s="14">
        <f>F12+F13+F15</f>
        <v>4543096.87</v>
      </c>
      <c r="H10" s="15">
        <v>4543096.87</v>
      </c>
    </row>
    <row r="11" spans="1:8" ht="18" customHeight="1">
      <c r="A11" s="13"/>
      <c r="B11" s="196" t="s">
        <v>9</v>
      </c>
      <c r="C11" s="197"/>
      <c r="D11" s="198"/>
      <c r="E11" s="16"/>
      <c r="F11" s="17"/>
      <c r="H11" s="36"/>
    </row>
    <row r="12" spans="1:8" ht="24.75" customHeight="1">
      <c r="A12" s="13" t="s">
        <v>2</v>
      </c>
      <c r="B12" s="199" t="s">
        <v>10</v>
      </c>
      <c r="C12" s="199"/>
      <c r="D12" s="199"/>
      <c r="E12" s="18" t="s">
        <v>11</v>
      </c>
      <c r="F12" s="19">
        <v>791090.37</v>
      </c>
      <c r="H12" s="37"/>
    </row>
    <row r="13" spans="1:8" ht="16.5" customHeight="1">
      <c r="A13" s="13" t="s">
        <v>6</v>
      </c>
      <c r="B13" s="199" t="s">
        <v>12</v>
      </c>
      <c r="C13" s="199"/>
      <c r="D13" s="199"/>
      <c r="E13" s="18" t="s">
        <v>13</v>
      </c>
      <c r="F13" s="19">
        <v>2264571.86</v>
      </c>
      <c r="H13" s="37"/>
    </row>
    <row r="14" spans="1:8" ht="16.5" customHeight="1">
      <c r="A14" s="13" t="s">
        <v>14</v>
      </c>
      <c r="B14" s="20"/>
      <c r="C14" s="21"/>
      <c r="D14" s="18"/>
      <c r="E14" s="18"/>
      <c r="F14" s="19"/>
      <c r="H14" s="22"/>
    </row>
    <row r="15" spans="1:6" ht="28.5" customHeight="1">
      <c r="A15" s="13" t="s">
        <v>15</v>
      </c>
      <c r="B15" s="200" t="s">
        <v>16</v>
      </c>
      <c r="C15" s="201"/>
      <c r="D15" s="201"/>
      <c r="E15" s="202"/>
      <c r="F15" s="23">
        <f>F17+F28</f>
        <v>1487434.6400000001</v>
      </c>
    </row>
    <row r="16" spans="1:6" ht="12" customHeight="1">
      <c r="A16" s="13"/>
      <c r="B16" s="203" t="s">
        <v>17</v>
      </c>
      <c r="C16" s="204"/>
      <c r="D16" s="205"/>
      <c r="E16" s="24"/>
      <c r="F16" s="25"/>
    </row>
    <row r="17" spans="1:6" ht="38.25" customHeight="1">
      <c r="A17" s="13" t="s">
        <v>18</v>
      </c>
      <c r="B17" s="206" t="s">
        <v>19</v>
      </c>
      <c r="C17" s="207"/>
      <c r="D17" s="208"/>
      <c r="E17" s="24"/>
      <c r="F17" s="8">
        <f>F18+F19+F20+F21+F22+F23+F24+F25+F26+F27</f>
        <v>482360.52</v>
      </c>
    </row>
    <row r="18" spans="1:6" ht="29.25" customHeight="1">
      <c r="A18" s="26" t="s">
        <v>20</v>
      </c>
      <c r="B18" s="209" t="s">
        <v>21</v>
      </c>
      <c r="C18" s="210"/>
      <c r="D18" s="211"/>
      <c r="E18" s="27" t="s">
        <v>22</v>
      </c>
      <c r="F18" s="28">
        <v>6476.4</v>
      </c>
    </row>
    <row r="19" spans="1:6" ht="21.75" customHeight="1">
      <c r="A19" s="26" t="s">
        <v>23</v>
      </c>
      <c r="B19" s="212" t="s">
        <v>24</v>
      </c>
      <c r="C19" s="213"/>
      <c r="D19" s="214"/>
      <c r="E19" s="18" t="s">
        <v>25</v>
      </c>
      <c r="F19" s="28"/>
    </row>
    <row r="20" spans="1:6" ht="18" customHeight="1">
      <c r="A20" s="26" t="s">
        <v>26</v>
      </c>
      <c r="B20" s="212" t="s">
        <v>27</v>
      </c>
      <c r="C20" s="213"/>
      <c r="D20" s="214"/>
      <c r="E20" s="18" t="s">
        <v>28</v>
      </c>
      <c r="F20" s="28">
        <v>111529.32</v>
      </c>
    </row>
    <row r="21" spans="1:6" ht="17.25" customHeight="1">
      <c r="A21" s="26" t="s">
        <v>29</v>
      </c>
      <c r="B21" s="212" t="s">
        <v>30</v>
      </c>
      <c r="C21" s="213"/>
      <c r="D21" s="214"/>
      <c r="E21" s="18" t="s">
        <v>31</v>
      </c>
      <c r="F21" s="28">
        <v>11573.4</v>
      </c>
    </row>
    <row r="22" spans="1:6" ht="15" customHeight="1">
      <c r="A22" s="26" t="s">
        <v>32</v>
      </c>
      <c r="B22" s="212" t="s">
        <v>33</v>
      </c>
      <c r="C22" s="213"/>
      <c r="D22" s="214"/>
      <c r="E22" s="18" t="s">
        <v>34</v>
      </c>
      <c r="F22" s="28">
        <v>201588.39</v>
      </c>
    </row>
    <row r="23" spans="1:6" ht="21.75" customHeight="1">
      <c r="A23" s="26" t="s">
        <v>35</v>
      </c>
      <c r="B23" s="212" t="s">
        <v>36</v>
      </c>
      <c r="C23" s="213"/>
      <c r="D23" s="214"/>
      <c r="E23" s="18" t="s">
        <v>37</v>
      </c>
      <c r="F23" s="28">
        <v>9600</v>
      </c>
    </row>
    <row r="24" spans="1:6" ht="18" customHeight="1">
      <c r="A24" s="26" t="s">
        <v>38</v>
      </c>
      <c r="B24" s="215" t="s">
        <v>39</v>
      </c>
      <c r="C24" s="216"/>
      <c r="D24" s="217"/>
      <c r="E24" s="29" t="s">
        <v>40</v>
      </c>
      <c r="F24" s="28"/>
    </row>
    <row r="25" spans="1:6" ht="15" customHeight="1">
      <c r="A25" s="26" t="s">
        <v>41</v>
      </c>
      <c r="B25" s="218" t="s">
        <v>42</v>
      </c>
      <c r="C25" s="219"/>
      <c r="D25" s="220"/>
      <c r="E25" s="30" t="s">
        <v>43</v>
      </c>
      <c r="F25" s="28">
        <v>54000</v>
      </c>
    </row>
    <row r="26" spans="1:6" ht="15" customHeight="1">
      <c r="A26" s="26" t="s">
        <v>44</v>
      </c>
      <c r="B26" s="215"/>
      <c r="C26" s="216"/>
      <c r="D26" s="217"/>
      <c r="E26" s="30" t="s">
        <v>45</v>
      </c>
      <c r="F26" s="28">
        <v>18000</v>
      </c>
    </row>
    <row r="27" spans="1:9" ht="27.75" customHeight="1">
      <c r="A27" s="31" t="s">
        <v>46</v>
      </c>
      <c r="B27" s="209" t="s">
        <v>47</v>
      </c>
      <c r="C27" s="210"/>
      <c r="D27" s="211"/>
      <c r="E27" s="32" t="s">
        <v>48</v>
      </c>
      <c r="F27" s="28">
        <v>69593.01</v>
      </c>
      <c r="H27" s="221"/>
      <c r="I27" s="221"/>
    </row>
    <row r="28" spans="1:9" ht="27" customHeight="1">
      <c r="A28" s="31" t="s">
        <v>49</v>
      </c>
      <c r="B28" s="224" t="s">
        <v>50</v>
      </c>
      <c r="C28" s="224"/>
      <c r="D28" s="224"/>
      <c r="E28" s="33"/>
      <c r="F28" s="34">
        <f>F29+F30+F31+F32</f>
        <v>1005074.12</v>
      </c>
      <c r="H28" s="36"/>
      <c r="I28" s="36"/>
    </row>
    <row r="29" spans="1:9" ht="62.25" customHeight="1">
      <c r="A29" s="31" t="s">
        <v>51</v>
      </c>
      <c r="B29" s="209" t="s">
        <v>52</v>
      </c>
      <c r="C29" s="210"/>
      <c r="D29" s="211"/>
      <c r="E29" s="33"/>
      <c r="F29" s="35">
        <v>29937.33</v>
      </c>
      <c r="H29" s="36"/>
      <c r="I29" s="36"/>
    </row>
    <row r="30" spans="1:6" ht="65.25" customHeight="1">
      <c r="A30" s="31" t="s">
        <v>53</v>
      </c>
      <c r="B30" s="209" t="s">
        <v>54</v>
      </c>
      <c r="C30" s="210"/>
      <c r="D30" s="211"/>
      <c r="E30" s="33"/>
      <c r="F30" s="35">
        <v>40647.57</v>
      </c>
    </row>
    <row r="31" spans="1:6" ht="75.75" customHeight="1">
      <c r="A31" s="225" t="s">
        <v>55</v>
      </c>
      <c r="B31" s="227" t="s">
        <v>56</v>
      </c>
      <c r="C31" s="228"/>
      <c r="D31" s="229"/>
      <c r="E31" s="233"/>
      <c r="F31" s="222">
        <v>934489.22</v>
      </c>
    </row>
    <row r="32" spans="1:8" ht="27" customHeight="1">
      <c r="A32" s="226"/>
      <c r="B32" s="230"/>
      <c r="C32" s="231"/>
      <c r="D32" s="232"/>
      <c r="E32" s="234"/>
      <c r="F32" s="223"/>
      <c r="H32" s="15">
        <f>H10-F10</f>
        <v>0</v>
      </c>
    </row>
  </sheetData>
  <sheetProtection/>
  <mergeCells count="31">
    <mergeCell ref="F31:F32"/>
    <mergeCell ref="B28:D28"/>
    <mergeCell ref="B29:D29"/>
    <mergeCell ref="B30:D30"/>
    <mergeCell ref="A31:A32"/>
    <mergeCell ref="B31:D32"/>
    <mergeCell ref="E31:E32"/>
    <mergeCell ref="B23:D23"/>
    <mergeCell ref="B24:D24"/>
    <mergeCell ref="B25:D25"/>
    <mergeCell ref="B26:D26"/>
    <mergeCell ref="B27:D27"/>
    <mergeCell ref="H27:I27"/>
    <mergeCell ref="B17:D17"/>
    <mergeCell ref="B18:D18"/>
    <mergeCell ref="B19:D19"/>
    <mergeCell ref="B20:D20"/>
    <mergeCell ref="B21:D21"/>
    <mergeCell ref="B22:D22"/>
    <mergeCell ref="B10:D10"/>
    <mergeCell ref="B11:D11"/>
    <mergeCell ref="B12:D12"/>
    <mergeCell ref="B13:D13"/>
    <mergeCell ref="B15:E15"/>
    <mergeCell ref="B16:D16"/>
    <mergeCell ref="B1:F2"/>
    <mergeCell ref="B5:D5"/>
    <mergeCell ref="B6:D6"/>
    <mergeCell ref="B7:D7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22.875" style="0" customWidth="1"/>
    <col min="5" max="5" width="17.25390625" style="87" customWidth="1"/>
    <col min="6" max="6" width="14.625" style="0" customWidth="1"/>
    <col min="8" max="8" width="18.375" style="0" customWidth="1"/>
    <col min="10" max="10" width="16.875" style="0" customWidth="1"/>
    <col min="12" max="12" width="19.875" style="0" customWidth="1"/>
  </cols>
  <sheetData>
    <row r="1" spans="1:6" ht="18.75">
      <c r="A1" s="235" t="s">
        <v>57</v>
      </c>
      <c r="B1" s="235"/>
      <c r="C1" s="235"/>
      <c r="D1" s="235"/>
      <c r="E1" s="235"/>
      <c r="F1" s="235"/>
    </row>
    <row r="2" spans="1:6" ht="18.75">
      <c r="A2" s="38"/>
      <c r="B2" s="236" t="s">
        <v>58</v>
      </c>
      <c r="C2" s="236"/>
      <c r="D2" s="236"/>
      <c r="E2" s="236"/>
      <c r="F2" s="236"/>
    </row>
    <row r="3" spans="1:6" ht="12.75">
      <c r="A3" s="39"/>
      <c r="B3" s="237" t="s">
        <v>59</v>
      </c>
      <c r="C3" s="237"/>
      <c r="D3" s="237"/>
      <c r="E3" s="40"/>
      <c r="F3" s="39"/>
    </row>
    <row r="4" spans="1:6" ht="12.75">
      <c r="A4" s="39"/>
      <c r="B4" s="238" t="s">
        <v>60</v>
      </c>
      <c r="C4" s="238"/>
      <c r="D4" s="238"/>
      <c r="E4" s="40"/>
      <c r="F4" s="39"/>
    </row>
    <row r="5" spans="1:6" ht="12.75">
      <c r="A5" s="39"/>
      <c r="B5" s="41" t="s">
        <v>61</v>
      </c>
      <c r="C5" s="42"/>
      <c r="D5" s="42">
        <v>8773.4</v>
      </c>
      <c r="E5" s="40"/>
      <c r="F5" s="39"/>
    </row>
    <row r="6" spans="1:8" ht="19.5" customHeight="1">
      <c r="A6" s="43" t="s">
        <v>62</v>
      </c>
      <c r="B6" s="239" t="s">
        <v>63</v>
      </c>
      <c r="C6" s="239"/>
      <c r="D6" s="239"/>
      <c r="E6" s="43"/>
      <c r="F6" s="45" t="s">
        <v>64</v>
      </c>
      <c r="H6" s="46"/>
    </row>
    <row r="7" spans="1:8" ht="19.5" customHeight="1">
      <c r="A7" s="43"/>
      <c r="B7" s="240" t="s">
        <v>65</v>
      </c>
      <c r="C7" s="241"/>
      <c r="D7" s="242"/>
      <c r="E7" s="43"/>
      <c r="F7" s="47">
        <v>5244332.35</v>
      </c>
      <c r="H7" s="46"/>
    </row>
    <row r="8" spans="1:8" ht="19.5" customHeight="1">
      <c r="A8" s="43"/>
      <c r="B8" s="240" t="s">
        <v>66</v>
      </c>
      <c r="C8" s="241"/>
      <c r="D8" s="242"/>
      <c r="E8" s="43"/>
      <c r="F8" s="48">
        <f>F13+F14</f>
        <v>37833.78</v>
      </c>
      <c r="H8" s="46"/>
    </row>
    <row r="9" spans="1:8" ht="19.5" customHeight="1">
      <c r="A9" s="43"/>
      <c r="B9" s="240" t="s">
        <v>67</v>
      </c>
      <c r="C9" s="241"/>
      <c r="D9" s="242"/>
      <c r="E9" s="43"/>
      <c r="F9" s="47">
        <f>F7+F8</f>
        <v>5282166.13</v>
      </c>
      <c r="H9" s="46"/>
    </row>
    <row r="10" spans="1:6" ht="12.75">
      <c r="A10" s="49">
        <v>1</v>
      </c>
      <c r="B10" s="243" t="s">
        <v>68</v>
      </c>
      <c r="C10" s="243"/>
      <c r="D10" s="243"/>
      <c r="E10" s="50"/>
      <c r="F10" s="51">
        <f>F11+F12+F13+F14</f>
        <v>5113434.960000002</v>
      </c>
    </row>
    <row r="11" spans="1:8" ht="15">
      <c r="A11" s="52" t="s">
        <v>69</v>
      </c>
      <c r="B11" s="244" t="s">
        <v>70</v>
      </c>
      <c r="C11" s="244"/>
      <c r="D11" s="244"/>
      <c r="E11" s="50"/>
      <c r="F11" s="53">
        <v>5075601.180000002</v>
      </c>
      <c r="H11" s="54"/>
    </row>
    <row r="12" spans="1:6" ht="12.75">
      <c r="A12" s="52" t="s">
        <v>71</v>
      </c>
      <c r="B12" s="245" t="s">
        <v>72</v>
      </c>
      <c r="C12" s="246"/>
      <c r="D12" s="247"/>
      <c r="E12" s="50"/>
      <c r="F12" s="48">
        <v>0</v>
      </c>
    </row>
    <row r="13" spans="1:6" ht="12.75">
      <c r="A13" s="52" t="s">
        <v>73</v>
      </c>
      <c r="B13" s="244" t="s">
        <v>7</v>
      </c>
      <c r="C13" s="244"/>
      <c r="D13" s="244"/>
      <c r="E13" s="50"/>
      <c r="F13" s="48">
        <v>0</v>
      </c>
    </row>
    <row r="14" spans="1:6" ht="12.75">
      <c r="A14" s="52" t="s">
        <v>74</v>
      </c>
      <c r="B14" s="245" t="s">
        <v>75</v>
      </c>
      <c r="C14" s="246"/>
      <c r="D14" s="247"/>
      <c r="E14" s="50"/>
      <c r="F14" s="48">
        <v>37833.78</v>
      </c>
    </row>
    <row r="15" spans="1:6" ht="12.75">
      <c r="A15" s="52"/>
      <c r="B15" s="248" t="s">
        <v>76</v>
      </c>
      <c r="C15" s="249"/>
      <c r="D15" s="250"/>
      <c r="E15" s="50"/>
      <c r="F15" s="55">
        <f>F10</f>
        <v>5113434.960000002</v>
      </c>
    </row>
    <row r="16" spans="1:6" ht="12.75">
      <c r="A16" s="43" t="s">
        <v>62</v>
      </c>
      <c r="B16" s="239" t="s">
        <v>77</v>
      </c>
      <c r="C16" s="239"/>
      <c r="D16" s="239"/>
      <c r="E16" s="43"/>
      <c r="F16" s="56" t="s">
        <v>78</v>
      </c>
    </row>
    <row r="17" spans="1:8" ht="12.75">
      <c r="A17" s="52"/>
      <c r="B17" s="248" t="s">
        <v>79</v>
      </c>
      <c r="C17" s="249"/>
      <c r="D17" s="250"/>
      <c r="E17" s="50"/>
      <c r="F17" s="55">
        <f>F19+F25+F40</f>
        <v>5590682.1899999995</v>
      </c>
      <c r="H17" s="46"/>
    </row>
    <row r="18" spans="1:6" ht="12.75">
      <c r="A18" s="52"/>
      <c r="B18" s="248" t="s">
        <v>80</v>
      </c>
      <c r="C18" s="249"/>
      <c r="D18" s="250"/>
      <c r="E18" s="50"/>
      <c r="F18" s="48"/>
    </row>
    <row r="19" spans="1:6" ht="12.75">
      <c r="A19" s="44" t="s">
        <v>2</v>
      </c>
      <c r="B19" s="243" t="s">
        <v>81</v>
      </c>
      <c r="C19" s="243"/>
      <c r="D19" s="243"/>
      <c r="E19" s="50"/>
      <c r="F19" s="55">
        <f>F20+F21+F22+F23</f>
        <v>3352480.84</v>
      </c>
    </row>
    <row r="20" spans="1:6" ht="12.75">
      <c r="A20" s="50" t="s">
        <v>69</v>
      </c>
      <c r="B20" s="245" t="s">
        <v>82</v>
      </c>
      <c r="C20" s="246"/>
      <c r="D20" s="247"/>
      <c r="E20" s="251" t="s">
        <v>83</v>
      </c>
      <c r="F20" s="57">
        <v>1512023.53</v>
      </c>
    </row>
    <row r="21" spans="1:8" ht="12.75">
      <c r="A21" s="50" t="s">
        <v>71</v>
      </c>
      <c r="B21" s="245" t="s">
        <v>84</v>
      </c>
      <c r="C21" s="246"/>
      <c r="D21" s="247"/>
      <c r="E21" s="252"/>
      <c r="F21" s="57">
        <v>914584.82</v>
      </c>
      <c r="H21" s="46"/>
    </row>
    <row r="22" spans="1:6" ht="28.5" customHeight="1">
      <c r="A22" s="50" t="s">
        <v>73</v>
      </c>
      <c r="B22" s="245" t="s">
        <v>85</v>
      </c>
      <c r="C22" s="246"/>
      <c r="D22" s="247"/>
      <c r="E22" s="43" t="s">
        <v>86</v>
      </c>
      <c r="F22" s="48">
        <v>858203.53</v>
      </c>
    </row>
    <row r="23" spans="1:6" ht="24">
      <c r="A23" s="50" t="s">
        <v>74</v>
      </c>
      <c r="B23" s="245" t="s">
        <v>87</v>
      </c>
      <c r="C23" s="246"/>
      <c r="D23" s="247"/>
      <c r="E23" s="58" t="s">
        <v>88</v>
      </c>
      <c r="F23" s="48">
        <v>67668.96</v>
      </c>
    </row>
    <row r="24" spans="1:6" ht="12.75">
      <c r="A24" s="44" t="s">
        <v>6</v>
      </c>
      <c r="B24" s="243" t="s">
        <v>89</v>
      </c>
      <c r="C24" s="243"/>
      <c r="D24" s="243"/>
      <c r="E24" s="50"/>
      <c r="F24" s="48">
        <v>0</v>
      </c>
    </row>
    <row r="25" spans="1:6" ht="12.75" customHeight="1">
      <c r="A25" s="239" t="s">
        <v>14</v>
      </c>
      <c r="B25" s="253" t="s">
        <v>90</v>
      </c>
      <c r="C25" s="254"/>
      <c r="D25" s="254"/>
      <c r="E25" s="255"/>
      <c r="F25" s="259">
        <f>F27+F28+F29+F30+F31+F32+F33+F34+F35+F36+F37+F38+F39</f>
        <v>518739.22000000003</v>
      </c>
    </row>
    <row r="26" spans="1:6" ht="12.75">
      <c r="A26" s="239"/>
      <c r="B26" s="256"/>
      <c r="C26" s="257"/>
      <c r="D26" s="257"/>
      <c r="E26" s="258"/>
      <c r="F26" s="259"/>
    </row>
    <row r="27" spans="1:6" ht="12.75">
      <c r="A27" s="50" t="s">
        <v>91</v>
      </c>
      <c r="B27" s="245" t="s">
        <v>27</v>
      </c>
      <c r="C27" s="246"/>
      <c r="D27" s="247"/>
      <c r="E27" s="59" t="s">
        <v>92</v>
      </c>
      <c r="F27" s="48">
        <v>116085.24</v>
      </c>
    </row>
    <row r="28" spans="1:6" ht="12.75">
      <c r="A28" s="50" t="s">
        <v>93</v>
      </c>
      <c r="B28" s="244" t="s">
        <v>30</v>
      </c>
      <c r="C28" s="244"/>
      <c r="D28" s="244"/>
      <c r="E28" s="59" t="s">
        <v>94</v>
      </c>
      <c r="F28" s="60">
        <v>11573.4</v>
      </c>
    </row>
    <row r="29" spans="1:6" ht="12.75">
      <c r="A29" s="50" t="s">
        <v>95</v>
      </c>
      <c r="B29" s="245" t="s">
        <v>96</v>
      </c>
      <c r="C29" s="246"/>
      <c r="D29" s="247"/>
      <c r="E29" s="59"/>
      <c r="F29" s="48">
        <v>0</v>
      </c>
    </row>
    <row r="30" spans="1:6" ht="22.5" customHeight="1">
      <c r="A30" s="50" t="s">
        <v>97</v>
      </c>
      <c r="B30" s="260" t="s">
        <v>98</v>
      </c>
      <c r="C30" s="260"/>
      <c r="D30" s="260"/>
      <c r="E30" s="58" t="s">
        <v>99</v>
      </c>
      <c r="F30" s="48">
        <v>0</v>
      </c>
    </row>
    <row r="31" spans="1:6" ht="36">
      <c r="A31" s="50" t="s">
        <v>100</v>
      </c>
      <c r="B31" s="245" t="s">
        <v>101</v>
      </c>
      <c r="C31" s="246"/>
      <c r="D31" s="247"/>
      <c r="E31" s="58" t="s">
        <v>102</v>
      </c>
      <c r="F31" s="60">
        <v>6476.4</v>
      </c>
    </row>
    <row r="32" spans="1:6" ht="23.25" customHeight="1">
      <c r="A32" s="50" t="s">
        <v>103</v>
      </c>
      <c r="B32" s="261" t="s">
        <v>104</v>
      </c>
      <c r="C32" s="262"/>
      <c r="D32" s="263"/>
      <c r="E32" s="58" t="s">
        <v>105</v>
      </c>
      <c r="F32" s="48">
        <v>69.14</v>
      </c>
    </row>
    <row r="33" spans="1:6" ht="12.75">
      <c r="A33" s="50" t="s">
        <v>106</v>
      </c>
      <c r="B33" s="244" t="s">
        <v>107</v>
      </c>
      <c r="C33" s="244"/>
      <c r="D33" s="244"/>
      <c r="E33" s="59"/>
      <c r="F33" s="48">
        <v>0</v>
      </c>
    </row>
    <row r="34" spans="1:6" ht="24">
      <c r="A34" s="50" t="s">
        <v>108</v>
      </c>
      <c r="B34" s="52" t="s">
        <v>109</v>
      </c>
      <c r="C34" s="52"/>
      <c r="D34" s="52"/>
      <c r="E34" s="58" t="s">
        <v>110</v>
      </c>
      <c r="F34" s="60">
        <v>9600</v>
      </c>
    </row>
    <row r="35" spans="1:6" ht="27" customHeight="1">
      <c r="A35" s="50" t="s">
        <v>111</v>
      </c>
      <c r="B35" s="261" t="s">
        <v>112</v>
      </c>
      <c r="C35" s="262"/>
      <c r="D35" s="263"/>
      <c r="E35" s="59"/>
      <c r="F35" s="48">
        <v>0</v>
      </c>
    </row>
    <row r="36" spans="1:6" ht="12.75">
      <c r="A36" s="50" t="s">
        <v>113</v>
      </c>
      <c r="B36" s="245" t="s">
        <v>114</v>
      </c>
      <c r="C36" s="246"/>
      <c r="D36" s="247"/>
      <c r="E36" s="59"/>
      <c r="F36" s="48">
        <f>C68</f>
        <v>6679.52</v>
      </c>
    </row>
    <row r="37" spans="1:6" ht="29.25" customHeight="1">
      <c r="A37" s="50" t="s">
        <v>115</v>
      </c>
      <c r="B37" s="245" t="s">
        <v>116</v>
      </c>
      <c r="C37" s="246"/>
      <c r="D37" s="247"/>
      <c r="E37" s="58" t="s">
        <v>117</v>
      </c>
      <c r="F37" s="48">
        <v>272267.45</v>
      </c>
    </row>
    <row r="38" spans="1:7" ht="12.75">
      <c r="A38" s="50" t="s">
        <v>118</v>
      </c>
      <c r="B38" s="52" t="s">
        <v>119</v>
      </c>
      <c r="C38" s="52"/>
      <c r="D38" s="52"/>
      <c r="E38" s="59" t="s">
        <v>120</v>
      </c>
      <c r="F38" s="48">
        <v>23988.07</v>
      </c>
      <c r="G38" s="61"/>
    </row>
    <row r="39" spans="1:6" ht="24">
      <c r="A39" s="50" t="s">
        <v>121</v>
      </c>
      <c r="B39" s="245" t="s">
        <v>122</v>
      </c>
      <c r="C39" s="246"/>
      <c r="D39" s="247"/>
      <c r="E39" s="58" t="s">
        <v>99</v>
      </c>
      <c r="F39" s="48">
        <v>72000</v>
      </c>
    </row>
    <row r="40" spans="1:6" ht="25.5" customHeight="1">
      <c r="A40" s="44" t="s">
        <v>15</v>
      </c>
      <c r="B40" s="264" t="s">
        <v>123</v>
      </c>
      <c r="C40" s="265"/>
      <c r="D40" s="265"/>
      <c r="E40" s="266"/>
      <c r="F40" s="55">
        <f>F41+F44+F45+F51</f>
        <v>1719462.13</v>
      </c>
    </row>
    <row r="41" spans="1:6" ht="12.75">
      <c r="A41" s="267" t="s">
        <v>18</v>
      </c>
      <c r="B41" s="260" t="s">
        <v>124</v>
      </c>
      <c r="C41" s="260"/>
      <c r="D41" s="260"/>
      <c r="E41" s="267" t="s">
        <v>125</v>
      </c>
      <c r="F41" s="269">
        <v>323163.67</v>
      </c>
    </row>
    <row r="42" spans="1:6" ht="12.75">
      <c r="A42" s="267"/>
      <c r="B42" s="260"/>
      <c r="C42" s="260"/>
      <c r="D42" s="260"/>
      <c r="E42" s="267"/>
      <c r="F42" s="269"/>
    </row>
    <row r="43" spans="1:6" ht="21.75" customHeight="1">
      <c r="A43" s="267"/>
      <c r="B43" s="260"/>
      <c r="C43" s="260"/>
      <c r="D43" s="260"/>
      <c r="E43" s="267"/>
      <c r="F43" s="269"/>
    </row>
    <row r="44" spans="1:6" ht="49.5" customHeight="1">
      <c r="A44" s="62" t="s">
        <v>49</v>
      </c>
      <c r="B44" s="268" t="s">
        <v>126</v>
      </c>
      <c r="C44" s="268"/>
      <c r="D44" s="268"/>
      <c r="E44" s="50" t="s">
        <v>127</v>
      </c>
      <c r="F44" s="48">
        <v>38571.49</v>
      </c>
    </row>
    <row r="45" spans="1:8" ht="17.25" customHeight="1">
      <c r="A45" s="270" t="s">
        <v>128</v>
      </c>
      <c r="B45" s="268" t="s">
        <v>129</v>
      </c>
      <c r="C45" s="268"/>
      <c r="D45" s="268"/>
      <c r="E45" s="267" t="s">
        <v>125</v>
      </c>
      <c r="F45" s="271">
        <v>1233495.63</v>
      </c>
      <c r="H45" s="63"/>
    </row>
    <row r="46" spans="1:8" ht="12.75" customHeight="1">
      <c r="A46" s="267"/>
      <c r="B46" s="268"/>
      <c r="C46" s="268"/>
      <c r="D46" s="268"/>
      <c r="E46" s="267"/>
      <c r="F46" s="272"/>
      <c r="H46" s="46"/>
    </row>
    <row r="47" spans="1:10" ht="21.75" customHeight="1">
      <c r="A47" s="267"/>
      <c r="B47" s="268"/>
      <c r="C47" s="268"/>
      <c r="D47" s="268"/>
      <c r="E47" s="267"/>
      <c r="F47" s="273"/>
      <c r="H47" s="64"/>
      <c r="J47" s="64"/>
    </row>
    <row r="48" spans="1:6" ht="6.75" customHeight="1" hidden="1">
      <c r="A48" s="267"/>
      <c r="B48" s="268"/>
      <c r="C48" s="268"/>
      <c r="D48" s="268"/>
      <c r="E48" s="267" t="s">
        <v>125</v>
      </c>
      <c r="F48" s="48"/>
    </row>
    <row r="49" spans="1:6" ht="12.75" customHeight="1" hidden="1">
      <c r="A49" s="267"/>
      <c r="B49" s="268"/>
      <c r="C49" s="268"/>
      <c r="D49" s="268"/>
      <c r="E49" s="267"/>
      <c r="F49" s="48"/>
    </row>
    <row r="50" spans="1:6" ht="12.75" customHeight="1" hidden="1">
      <c r="A50" s="267"/>
      <c r="B50" s="268"/>
      <c r="C50" s="268"/>
      <c r="D50" s="268"/>
      <c r="E50" s="267"/>
      <c r="F50" s="48"/>
    </row>
    <row r="51" spans="1:8" ht="25.5" customHeight="1">
      <c r="A51" s="65" t="s">
        <v>130</v>
      </c>
      <c r="B51" s="285" t="s">
        <v>131</v>
      </c>
      <c r="C51" s="286"/>
      <c r="D51" s="287"/>
      <c r="E51" s="66" t="s">
        <v>125</v>
      </c>
      <c r="F51" s="48">
        <f>F52+F53+F54+F55</f>
        <v>124231.34</v>
      </c>
      <c r="H51" s="64"/>
    </row>
    <row r="52" spans="1:6" ht="16.5" customHeight="1">
      <c r="A52" s="65" t="s">
        <v>132</v>
      </c>
      <c r="B52" s="285" t="s">
        <v>133</v>
      </c>
      <c r="C52" s="286"/>
      <c r="D52" s="287"/>
      <c r="E52" s="66" t="s">
        <v>125</v>
      </c>
      <c r="F52" s="48">
        <v>4352.22</v>
      </c>
    </row>
    <row r="53" spans="1:6" ht="27.75" customHeight="1">
      <c r="A53" s="65" t="s">
        <v>134</v>
      </c>
      <c r="B53" s="285" t="s">
        <v>135</v>
      </c>
      <c r="C53" s="286"/>
      <c r="D53" s="287"/>
      <c r="E53" s="66" t="s">
        <v>125</v>
      </c>
      <c r="F53" s="48">
        <v>15106.92</v>
      </c>
    </row>
    <row r="54" spans="1:6" ht="54" customHeight="1">
      <c r="A54" s="65" t="s">
        <v>136</v>
      </c>
      <c r="B54" s="285" t="s">
        <v>137</v>
      </c>
      <c r="C54" s="286"/>
      <c r="D54" s="287"/>
      <c r="E54" s="66" t="s">
        <v>125</v>
      </c>
      <c r="F54" s="67">
        <v>8670.37</v>
      </c>
    </row>
    <row r="55" spans="1:10" ht="25.5" customHeight="1">
      <c r="A55" s="65" t="s">
        <v>138</v>
      </c>
      <c r="B55" s="285" t="s">
        <v>139</v>
      </c>
      <c r="C55" s="286"/>
      <c r="D55" s="287"/>
      <c r="E55" s="66" t="s">
        <v>125</v>
      </c>
      <c r="F55" s="57">
        <v>96101.83</v>
      </c>
      <c r="J55" s="64"/>
    </row>
    <row r="56" spans="1:6" ht="22.5" customHeight="1">
      <c r="A56" s="44">
        <v>5</v>
      </c>
      <c r="B56" s="268" t="s">
        <v>140</v>
      </c>
      <c r="C56" s="268"/>
      <c r="D56" s="268"/>
      <c r="E56" s="68"/>
      <c r="F56" s="52"/>
    </row>
    <row r="57" spans="1:8" ht="12.75">
      <c r="A57" s="52"/>
      <c r="B57" s="274" t="s">
        <v>141</v>
      </c>
      <c r="C57" s="274"/>
      <c r="D57" s="274"/>
      <c r="E57" s="69"/>
      <c r="F57" s="70">
        <f>F17</f>
        <v>5590682.1899999995</v>
      </c>
      <c r="H57" s="46"/>
    </row>
    <row r="58" spans="1:6" ht="12.75">
      <c r="A58" s="52"/>
      <c r="B58" s="245" t="s">
        <v>142</v>
      </c>
      <c r="C58" s="246"/>
      <c r="D58" s="247"/>
      <c r="E58" s="50"/>
      <c r="F58" s="55">
        <f>F9-F10</f>
        <v>168731.16999999806</v>
      </c>
    </row>
    <row r="59" spans="1:6" ht="15" customHeight="1">
      <c r="A59" s="275"/>
      <c r="B59" s="277" t="s">
        <v>143</v>
      </c>
      <c r="C59" s="278"/>
      <c r="D59" s="278"/>
      <c r="E59" s="279"/>
      <c r="F59" s="283">
        <f>F10-F17</f>
        <v>-477247.22999999765</v>
      </c>
    </row>
    <row r="60" spans="1:6" ht="1.5" customHeight="1">
      <c r="A60" s="276"/>
      <c r="B60" s="280"/>
      <c r="C60" s="281"/>
      <c r="D60" s="281"/>
      <c r="E60" s="282"/>
      <c r="F60" s="284"/>
    </row>
    <row r="61" spans="1:6" ht="12.75">
      <c r="A61" s="71"/>
      <c r="B61" s="72"/>
      <c r="C61" s="72"/>
      <c r="D61" s="72"/>
      <c r="E61" s="72"/>
      <c r="F61" s="73"/>
    </row>
    <row r="62" spans="1:6" ht="12.75">
      <c r="A62" s="71"/>
      <c r="B62" s="72"/>
      <c r="C62" s="72"/>
      <c r="D62" s="72"/>
      <c r="E62" s="72"/>
      <c r="F62" s="73"/>
    </row>
    <row r="63" spans="1:6" ht="12.75">
      <c r="A63" s="74"/>
      <c r="B63" s="75"/>
      <c r="C63" s="75"/>
      <c r="D63" s="75"/>
      <c r="E63" s="76"/>
      <c r="F63" s="77"/>
    </row>
    <row r="64" spans="1:6" s="36" customFormat="1" ht="12.75">
      <c r="A64" s="74"/>
      <c r="B64" s="74"/>
      <c r="C64" s="74"/>
      <c r="D64" s="74"/>
      <c r="E64" s="76"/>
      <c r="F64" s="74"/>
    </row>
    <row r="65" spans="1:6" ht="18.75">
      <c r="A65" s="78" t="s">
        <v>144</v>
      </c>
      <c r="B65" s="79" t="s">
        <v>145</v>
      </c>
      <c r="C65" s="49" t="s">
        <v>146</v>
      </c>
      <c r="D65" s="80"/>
      <c r="E65" s="81"/>
      <c r="F65" s="80"/>
    </row>
    <row r="66" spans="1:6" ht="24">
      <c r="A66" s="80"/>
      <c r="B66" s="82" t="s">
        <v>147</v>
      </c>
      <c r="C66" s="52">
        <v>2700</v>
      </c>
      <c r="D66" s="80"/>
      <c r="E66" s="81"/>
      <c r="F66" s="80"/>
    </row>
    <row r="67" spans="1:6" ht="24">
      <c r="A67" s="83"/>
      <c r="B67" s="82" t="s">
        <v>148</v>
      </c>
      <c r="C67" s="84">
        <v>3979.52</v>
      </c>
      <c r="D67" s="83"/>
      <c r="E67" s="81"/>
      <c r="F67" s="83"/>
    </row>
    <row r="68" spans="1:6" ht="12.75">
      <c r="A68" s="83"/>
      <c r="B68" s="85" t="s">
        <v>149</v>
      </c>
      <c r="C68" s="86">
        <f>SUM(C66:C67)</f>
        <v>6679.52</v>
      </c>
      <c r="D68" s="83"/>
      <c r="E68" s="81"/>
      <c r="F68" s="83"/>
    </row>
    <row r="69" spans="1:6" ht="12.75">
      <c r="A69" s="83"/>
      <c r="B69" s="83"/>
      <c r="C69" s="83"/>
      <c r="D69" s="83"/>
      <c r="E69" s="81"/>
      <c r="F69" s="83"/>
    </row>
    <row r="71" spans="2:5" ht="12.75">
      <c r="B71" s="80" t="s">
        <v>150</v>
      </c>
      <c r="C71" s="80"/>
      <c r="D71" s="80"/>
      <c r="E71" s="81"/>
    </row>
    <row r="72" spans="2:5" ht="12.75">
      <c r="B72" s="80" t="s">
        <v>151</v>
      </c>
      <c r="C72" s="80"/>
      <c r="D72" s="80"/>
      <c r="E72" s="81" t="s">
        <v>152</v>
      </c>
    </row>
    <row r="75" ht="12.75">
      <c r="B75" s="83" t="s">
        <v>153</v>
      </c>
    </row>
    <row r="76" ht="12.75">
      <c r="B76" s="83" t="s">
        <v>154</v>
      </c>
    </row>
    <row r="77" ht="12.75">
      <c r="B77" s="83" t="s">
        <v>155</v>
      </c>
    </row>
  </sheetData>
  <sheetProtection/>
  <mergeCells count="60">
    <mergeCell ref="B57:D57"/>
    <mergeCell ref="B58:D58"/>
    <mergeCell ref="A59:A60"/>
    <mergeCell ref="B59:E60"/>
    <mergeCell ref="F59:F60"/>
    <mergeCell ref="B51:D51"/>
    <mergeCell ref="B52:D52"/>
    <mergeCell ref="B53:D53"/>
    <mergeCell ref="B54:D54"/>
    <mergeCell ref="B55:D55"/>
    <mergeCell ref="B56:D56"/>
    <mergeCell ref="F41:F43"/>
    <mergeCell ref="B44:D44"/>
    <mergeCell ref="A45:A50"/>
    <mergeCell ref="B45:D50"/>
    <mergeCell ref="E45:E47"/>
    <mergeCell ref="F45:F47"/>
    <mergeCell ref="E48:E50"/>
    <mergeCell ref="B37:D37"/>
    <mergeCell ref="B39:D39"/>
    <mergeCell ref="B40:E40"/>
    <mergeCell ref="A41:A43"/>
    <mergeCell ref="B41:D43"/>
    <mergeCell ref="E41:E43"/>
    <mergeCell ref="B30:D30"/>
    <mergeCell ref="B31:D31"/>
    <mergeCell ref="B32:D32"/>
    <mergeCell ref="B33:D33"/>
    <mergeCell ref="B35:D35"/>
    <mergeCell ref="B36:D36"/>
    <mergeCell ref="A25:A26"/>
    <mergeCell ref="B25:E26"/>
    <mergeCell ref="F25:F26"/>
    <mergeCell ref="B27:D27"/>
    <mergeCell ref="B28:D28"/>
    <mergeCell ref="B29:D29"/>
    <mergeCell ref="B20:D20"/>
    <mergeCell ref="E20:E21"/>
    <mergeCell ref="B21:D21"/>
    <mergeCell ref="B22:D22"/>
    <mergeCell ref="B23:D23"/>
    <mergeCell ref="B24:D24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1:F1"/>
    <mergeCell ref="B2:F2"/>
    <mergeCell ref="B3:D3"/>
    <mergeCell ref="B4:D4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4.625" style="0" customWidth="1"/>
    <col min="5" max="5" width="16.375" style="87" customWidth="1"/>
    <col min="6" max="6" width="14.00390625" style="0" customWidth="1"/>
    <col min="8" max="8" width="16.125" style="0" customWidth="1"/>
  </cols>
  <sheetData>
    <row r="1" spans="1:6" ht="15.75">
      <c r="A1" s="332" t="s">
        <v>57</v>
      </c>
      <c r="B1" s="332"/>
      <c r="C1" s="332"/>
      <c r="D1" s="332"/>
      <c r="E1" s="332"/>
      <c r="F1" s="332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34" t="s">
        <v>156</v>
      </c>
      <c r="C3" s="334"/>
      <c r="D3" s="334"/>
      <c r="E3" s="91"/>
      <c r="F3" s="89"/>
    </row>
    <row r="4" spans="1:6" ht="13.5" customHeight="1">
      <c r="A4" s="89"/>
      <c r="B4" s="334" t="s">
        <v>157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8773.4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159</v>
      </c>
      <c r="C7" s="330"/>
      <c r="D7" s="331"/>
      <c r="E7" s="93"/>
      <c r="F7" s="100">
        <v>5540260.769999993</v>
      </c>
    </row>
    <row r="8" spans="1:6" ht="12.75">
      <c r="A8" s="96"/>
      <c r="B8" s="329" t="s">
        <v>66</v>
      </c>
      <c r="C8" s="330"/>
      <c r="D8" s="331"/>
      <c r="E8" s="93"/>
      <c r="F8" s="101">
        <f>F15+F16</f>
        <v>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97"/>
      <c r="C10" s="98"/>
      <c r="D10" s="99"/>
      <c r="E10" s="93"/>
      <c r="F10" s="101"/>
    </row>
    <row r="11" spans="1:6" ht="12.75">
      <c r="A11" s="96"/>
      <c r="B11" s="329" t="s">
        <v>67</v>
      </c>
      <c r="C11" s="330"/>
      <c r="D11" s="331"/>
      <c r="E11" s="93"/>
      <c r="F11" s="101">
        <f>F7+F8</f>
        <v>5540260.769999993</v>
      </c>
    </row>
    <row r="12" spans="1:6" ht="12.75">
      <c r="A12" s="102">
        <v>1</v>
      </c>
      <c r="B12" s="315" t="s">
        <v>68</v>
      </c>
      <c r="C12" s="315"/>
      <c r="D12" s="315"/>
      <c r="E12" s="103"/>
      <c r="F12" s="104">
        <f>F13+F14+F15+F16</f>
        <v>5459934.700000004</v>
      </c>
    </row>
    <row r="13" spans="1:8" ht="12.75">
      <c r="A13" s="105" t="s">
        <v>69</v>
      </c>
      <c r="B13" s="314" t="s">
        <v>70</v>
      </c>
      <c r="C13" s="314"/>
      <c r="D13" s="314"/>
      <c r="E13" s="103"/>
      <c r="F13" s="106">
        <v>5459934.700000004</v>
      </c>
      <c r="H13" s="107"/>
    </row>
    <row r="14" spans="1:6" ht="12.75">
      <c r="A14" s="105" t="s">
        <v>71</v>
      </c>
      <c r="B14" s="105" t="s">
        <v>72</v>
      </c>
      <c r="C14" s="105"/>
      <c r="D14" s="105"/>
      <c r="E14" s="103"/>
      <c r="F14" s="108">
        <v>0</v>
      </c>
    </row>
    <row r="15" spans="1:6" ht="12.75">
      <c r="A15" s="105" t="s">
        <v>73</v>
      </c>
      <c r="B15" s="314" t="s">
        <v>7</v>
      </c>
      <c r="C15" s="314"/>
      <c r="D15" s="314"/>
      <c r="E15" s="103"/>
      <c r="F15" s="109"/>
    </row>
    <row r="16" spans="1:6" ht="12.75">
      <c r="A16" s="105" t="s">
        <v>74</v>
      </c>
      <c r="B16" s="110" t="s">
        <v>75</v>
      </c>
      <c r="C16" s="111"/>
      <c r="D16" s="112"/>
      <c r="E16" s="103"/>
      <c r="F16" s="109"/>
    </row>
    <row r="17" spans="1:6" ht="12.75">
      <c r="A17" s="105"/>
      <c r="B17" s="324" t="s">
        <v>76</v>
      </c>
      <c r="C17" s="325"/>
      <c r="D17" s="326"/>
      <c r="E17" s="103"/>
      <c r="F17" s="113">
        <f>F12</f>
        <v>5459934.700000004</v>
      </c>
    </row>
    <row r="18" spans="1:6" ht="24">
      <c r="A18" s="93" t="s">
        <v>62</v>
      </c>
      <c r="B18" s="316" t="s">
        <v>77</v>
      </c>
      <c r="C18" s="316"/>
      <c r="D18" s="316"/>
      <c r="E18" s="114"/>
      <c r="F18" s="115" t="s">
        <v>78</v>
      </c>
    </row>
    <row r="19" spans="1:8" ht="12.75">
      <c r="A19" s="105"/>
      <c r="B19" s="324" t="s">
        <v>79</v>
      </c>
      <c r="C19" s="325"/>
      <c r="D19" s="326"/>
      <c r="E19" s="103"/>
      <c r="F19" s="113">
        <f>F21+F27+F42</f>
        <v>5199587.092169421</v>
      </c>
      <c r="H19" s="107"/>
    </row>
    <row r="20" spans="1:6" ht="12.75">
      <c r="A20" s="105"/>
      <c r="B20" s="324" t="s">
        <v>80</v>
      </c>
      <c r="C20" s="325"/>
      <c r="D20" s="326"/>
      <c r="E20" s="103"/>
      <c r="F20" s="109"/>
    </row>
    <row r="21" spans="1:6" ht="12.75">
      <c r="A21" s="94" t="s">
        <v>2</v>
      </c>
      <c r="B21" s="315" t="s">
        <v>81</v>
      </c>
      <c r="C21" s="315"/>
      <c r="D21" s="315"/>
      <c r="E21" s="103"/>
      <c r="F21" s="113">
        <f>F22+F23+F24+F25</f>
        <v>3590805.340000001</v>
      </c>
    </row>
    <row r="22" spans="1:6" ht="12.75">
      <c r="A22" s="103" t="s">
        <v>69</v>
      </c>
      <c r="B22" s="294" t="s">
        <v>82</v>
      </c>
      <c r="C22" s="295"/>
      <c r="D22" s="296"/>
      <c r="E22" s="327" t="s">
        <v>83</v>
      </c>
      <c r="F22" s="116">
        <v>1735554.8400000003</v>
      </c>
    </row>
    <row r="23" spans="1:6" ht="12.75">
      <c r="A23" s="103" t="s">
        <v>71</v>
      </c>
      <c r="B23" s="294" t="s">
        <v>84</v>
      </c>
      <c r="C23" s="295"/>
      <c r="D23" s="296"/>
      <c r="E23" s="328"/>
      <c r="F23" s="116">
        <v>909368.26</v>
      </c>
    </row>
    <row r="24" spans="1:6" ht="24">
      <c r="A24" s="103" t="s">
        <v>73</v>
      </c>
      <c r="B24" s="105" t="s">
        <v>85</v>
      </c>
      <c r="C24" s="105"/>
      <c r="D24" s="105"/>
      <c r="E24" s="93" t="s">
        <v>86</v>
      </c>
      <c r="F24" s="117">
        <v>882235.8600000005</v>
      </c>
    </row>
    <row r="25" spans="1:6" ht="36">
      <c r="A25" s="103" t="s">
        <v>74</v>
      </c>
      <c r="B25" s="105" t="s">
        <v>87</v>
      </c>
      <c r="C25" s="105"/>
      <c r="D25" s="105"/>
      <c r="E25" s="118" t="s">
        <v>88</v>
      </c>
      <c r="F25" s="119">
        <v>63646.380000000005</v>
      </c>
    </row>
    <row r="26" spans="1:6" ht="12.75">
      <c r="A26" s="94" t="s">
        <v>6</v>
      </c>
      <c r="B26" s="315" t="s">
        <v>160</v>
      </c>
      <c r="C26" s="315"/>
      <c r="D26" s="315"/>
      <c r="E26" s="103"/>
      <c r="F26" s="109"/>
    </row>
    <row r="27" spans="1:6" ht="12.75">
      <c r="A27" s="316" t="s">
        <v>14</v>
      </c>
      <c r="B27" s="317" t="s">
        <v>90</v>
      </c>
      <c r="C27" s="318"/>
      <c r="D27" s="318"/>
      <c r="E27" s="319"/>
      <c r="F27" s="323">
        <f>F29+F30+F31+F32+F33+F34+F35+F36+F37+F38+F39+F40+F41</f>
        <v>645854.5664029</v>
      </c>
    </row>
    <row r="28" spans="1:6" ht="12.75">
      <c r="A28" s="316"/>
      <c r="B28" s="320"/>
      <c r="C28" s="321"/>
      <c r="D28" s="321"/>
      <c r="E28" s="322"/>
      <c r="F28" s="323"/>
    </row>
    <row r="29" spans="1:6" ht="12.75">
      <c r="A29" s="103" t="s">
        <v>91</v>
      </c>
      <c r="B29" s="105" t="s">
        <v>27</v>
      </c>
      <c r="C29" s="105"/>
      <c r="D29" s="105"/>
      <c r="E29" s="120" t="s">
        <v>92</v>
      </c>
      <c r="F29" s="121">
        <v>122463.60959999998</v>
      </c>
    </row>
    <row r="30" spans="1:6" ht="24">
      <c r="A30" s="103" t="s">
        <v>93</v>
      </c>
      <c r="B30" s="314" t="s">
        <v>30</v>
      </c>
      <c r="C30" s="314"/>
      <c r="D30" s="314"/>
      <c r="E30" s="118" t="s">
        <v>161</v>
      </c>
      <c r="F30" s="121">
        <v>11573.44</v>
      </c>
    </row>
    <row r="31" spans="1:6" ht="12.75">
      <c r="A31" s="103" t="s">
        <v>95</v>
      </c>
      <c r="B31" s="294" t="s">
        <v>96</v>
      </c>
      <c r="C31" s="295"/>
      <c r="D31" s="296"/>
      <c r="E31" s="120"/>
      <c r="F31" s="109"/>
    </row>
    <row r="32" spans="1:6" ht="24">
      <c r="A32" s="103" t="s">
        <v>97</v>
      </c>
      <c r="B32" s="312" t="s">
        <v>98</v>
      </c>
      <c r="C32" s="312"/>
      <c r="D32" s="312"/>
      <c r="E32" s="118" t="s">
        <v>99</v>
      </c>
      <c r="F32" s="109"/>
    </row>
    <row r="33" spans="1:6" ht="36">
      <c r="A33" s="103" t="s">
        <v>100</v>
      </c>
      <c r="B33" s="294" t="s">
        <v>101</v>
      </c>
      <c r="C33" s="295"/>
      <c r="D33" s="296"/>
      <c r="E33" s="118" t="s">
        <v>162</v>
      </c>
      <c r="F33" s="121">
        <v>3684.828</v>
      </c>
    </row>
    <row r="34" spans="1:6" ht="24">
      <c r="A34" s="103" t="s">
        <v>103</v>
      </c>
      <c r="B34" s="314" t="s">
        <v>104</v>
      </c>
      <c r="C34" s="314"/>
      <c r="D34" s="314"/>
      <c r="E34" s="118" t="s">
        <v>163</v>
      </c>
      <c r="F34" s="122">
        <v>1107.18</v>
      </c>
    </row>
    <row r="35" spans="1:6" ht="12.75">
      <c r="A35" s="103" t="s">
        <v>106</v>
      </c>
      <c r="B35" s="314" t="s">
        <v>107</v>
      </c>
      <c r="C35" s="314"/>
      <c r="D35" s="314"/>
      <c r="E35" s="120"/>
      <c r="F35" s="109"/>
    </row>
    <row r="36" spans="1:6" ht="24">
      <c r="A36" s="103" t="s">
        <v>108</v>
      </c>
      <c r="B36" s="105" t="s">
        <v>109</v>
      </c>
      <c r="C36" s="105"/>
      <c r="D36" s="105"/>
      <c r="E36" s="118" t="s">
        <v>110</v>
      </c>
      <c r="F36" s="121">
        <v>11280</v>
      </c>
    </row>
    <row r="37" spans="1:6" ht="12.75">
      <c r="A37" s="103" t="s">
        <v>111</v>
      </c>
      <c r="B37" s="105" t="s">
        <v>112</v>
      </c>
      <c r="C37" s="105"/>
      <c r="D37" s="105"/>
      <c r="E37" s="120"/>
      <c r="F37" s="109"/>
    </row>
    <row r="38" spans="1:6" ht="12.75">
      <c r="A38" s="103" t="s">
        <v>113</v>
      </c>
      <c r="B38" s="123" t="s">
        <v>164</v>
      </c>
      <c r="C38" s="124"/>
      <c r="D38" s="125"/>
      <c r="E38" s="120"/>
      <c r="F38" s="109">
        <f>C69</f>
        <v>62247.97688</v>
      </c>
    </row>
    <row r="39" spans="1:6" ht="12.75">
      <c r="A39" s="103" t="s">
        <v>115</v>
      </c>
      <c r="B39" s="294" t="s">
        <v>116</v>
      </c>
      <c r="C39" s="295"/>
      <c r="D39" s="296"/>
      <c r="E39" s="118" t="s">
        <v>165</v>
      </c>
      <c r="F39" s="121">
        <f>37.26*D5</f>
        <v>326896.88399999996</v>
      </c>
    </row>
    <row r="40" spans="1:6" ht="12.75">
      <c r="A40" s="103" t="s">
        <v>118</v>
      </c>
      <c r="B40" s="105" t="s">
        <v>119</v>
      </c>
      <c r="C40" s="105"/>
      <c r="D40" s="105"/>
      <c r="E40" s="120" t="s">
        <v>120</v>
      </c>
      <c r="F40" s="126">
        <v>33700.6479229</v>
      </c>
    </row>
    <row r="41" spans="1:6" ht="24">
      <c r="A41" s="103" t="s">
        <v>121</v>
      </c>
      <c r="B41" s="294" t="s">
        <v>122</v>
      </c>
      <c r="C41" s="295"/>
      <c r="D41" s="296"/>
      <c r="E41" s="118" t="s">
        <v>99</v>
      </c>
      <c r="F41" s="121">
        <v>72900</v>
      </c>
    </row>
    <row r="42" spans="1:6" ht="12.75">
      <c r="A42" s="94" t="s">
        <v>15</v>
      </c>
      <c r="B42" s="309" t="s">
        <v>123</v>
      </c>
      <c r="C42" s="310"/>
      <c r="D42" s="310"/>
      <c r="E42" s="311"/>
      <c r="F42" s="113">
        <f>F43+F46+F47+F53</f>
        <v>962927.1857665201</v>
      </c>
    </row>
    <row r="43" spans="1:6" ht="12.75">
      <c r="A43" s="304" t="s">
        <v>18</v>
      </c>
      <c r="B43" s="312" t="s">
        <v>124</v>
      </c>
      <c r="C43" s="312"/>
      <c r="D43" s="312"/>
      <c r="E43" s="304" t="s">
        <v>125</v>
      </c>
      <c r="F43" s="313">
        <v>69604.38</v>
      </c>
    </row>
    <row r="44" spans="1:6" ht="12.75">
      <c r="A44" s="304"/>
      <c r="B44" s="312"/>
      <c r="C44" s="312"/>
      <c r="D44" s="312"/>
      <c r="E44" s="304"/>
      <c r="F44" s="313"/>
    </row>
    <row r="45" spans="1:6" ht="12.75">
      <c r="A45" s="304"/>
      <c r="B45" s="312"/>
      <c r="C45" s="312"/>
      <c r="D45" s="312"/>
      <c r="E45" s="304"/>
      <c r="F45" s="313"/>
    </row>
    <row r="46" spans="1:6" ht="39" customHeight="1">
      <c r="A46" s="127" t="s">
        <v>49</v>
      </c>
      <c r="B46" s="290" t="s">
        <v>126</v>
      </c>
      <c r="C46" s="290"/>
      <c r="D46" s="290"/>
      <c r="E46" s="103" t="s">
        <v>127</v>
      </c>
      <c r="F46" s="109">
        <v>64782.941766519994</v>
      </c>
    </row>
    <row r="47" spans="1:6" ht="12.75">
      <c r="A47" s="303" t="s">
        <v>128</v>
      </c>
      <c r="B47" s="290" t="s">
        <v>166</v>
      </c>
      <c r="C47" s="290"/>
      <c r="D47" s="290"/>
      <c r="E47" s="304" t="s">
        <v>125</v>
      </c>
      <c r="F47" s="222">
        <v>704308.52</v>
      </c>
    </row>
    <row r="48" spans="1:6" ht="12.75">
      <c r="A48" s="304"/>
      <c r="B48" s="290"/>
      <c r="C48" s="290"/>
      <c r="D48" s="290"/>
      <c r="E48" s="304"/>
      <c r="F48" s="305"/>
    </row>
    <row r="49" spans="1:6" ht="12.75">
      <c r="A49" s="304"/>
      <c r="B49" s="290"/>
      <c r="C49" s="290"/>
      <c r="D49" s="290"/>
      <c r="E49" s="304"/>
      <c r="F49" s="223"/>
    </row>
    <row r="50" spans="1:6" ht="9" customHeight="1" hidden="1">
      <c r="A50" s="304"/>
      <c r="B50" s="290"/>
      <c r="C50" s="290"/>
      <c r="D50" s="290"/>
      <c r="E50" s="304"/>
      <c r="F50" s="109"/>
    </row>
    <row r="51" spans="1:6" ht="12.75" hidden="1">
      <c r="A51" s="304"/>
      <c r="B51" s="290"/>
      <c r="C51" s="290"/>
      <c r="D51" s="290"/>
      <c r="E51" s="304"/>
      <c r="F51" s="109"/>
    </row>
    <row r="52" spans="1:6" ht="12.75" hidden="1">
      <c r="A52" s="304"/>
      <c r="B52" s="290"/>
      <c r="C52" s="290"/>
      <c r="D52" s="290"/>
      <c r="E52" s="304"/>
      <c r="F52" s="109"/>
    </row>
    <row r="53" spans="1:6" ht="27.75" customHeight="1">
      <c r="A53" s="128" t="s">
        <v>130</v>
      </c>
      <c r="B53" s="306" t="s">
        <v>167</v>
      </c>
      <c r="C53" s="307"/>
      <c r="D53" s="308"/>
      <c r="E53" s="129" t="s">
        <v>125</v>
      </c>
      <c r="F53" s="109">
        <v>124231.344</v>
      </c>
    </row>
    <row r="54" spans="1:6" ht="24.75" customHeight="1">
      <c r="A54" s="103">
        <v>5</v>
      </c>
      <c r="B54" s="290" t="s">
        <v>140</v>
      </c>
      <c r="C54" s="290"/>
      <c r="D54" s="290"/>
      <c r="E54" s="130"/>
      <c r="F54" s="105"/>
    </row>
    <row r="55" spans="1:6" ht="12.75">
      <c r="A55" s="103"/>
      <c r="B55" s="274" t="s">
        <v>168</v>
      </c>
      <c r="C55" s="274"/>
      <c r="D55" s="274"/>
      <c r="E55" s="130"/>
      <c r="F55" s="117">
        <f>F19</f>
        <v>5199587.092169421</v>
      </c>
    </row>
    <row r="56" spans="1:6" ht="12.75">
      <c r="A56" s="103"/>
      <c r="B56" s="291" t="s">
        <v>169</v>
      </c>
      <c r="C56" s="292"/>
      <c r="D56" s="293"/>
      <c r="E56" s="130"/>
      <c r="F56" s="104">
        <v>-477247.23</v>
      </c>
    </row>
    <row r="57" spans="1:6" ht="12.75" customHeight="1">
      <c r="A57" s="105"/>
      <c r="B57" s="294" t="s">
        <v>170</v>
      </c>
      <c r="C57" s="295"/>
      <c r="D57" s="296"/>
      <c r="E57" s="103"/>
      <c r="F57" s="113">
        <f>F11-F12</f>
        <v>80326.06999998912</v>
      </c>
    </row>
    <row r="58" spans="1:6" ht="12.75" customHeight="1">
      <c r="A58" s="131"/>
      <c r="B58" s="132"/>
      <c r="C58" s="133"/>
      <c r="D58" s="133"/>
      <c r="E58" s="134"/>
      <c r="F58" s="135"/>
    </row>
    <row r="59" spans="1:6" ht="12.75" customHeight="1">
      <c r="A59" s="131"/>
      <c r="B59" s="132"/>
      <c r="C59" s="133"/>
      <c r="D59" s="133"/>
      <c r="E59" s="134"/>
      <c r="F59" s="135"/>
    </row>
    <row r="60" spans="1:6" ht="12.75">
      <c r="A60" s="275"/>
      <c r="B60" s="297" t="s">
        <v>171</v>
      </c>
      <c r="C60" s="298"/>
      <c r="D60" s="298"/>
      <c r="E60" s="299"/>
      <c r="F60" s="288">
        <f>F12-F19+F56</f>
        <v>-216899.62216941686</v>
      </c>
    </row>
    <row r="61" spans="1:6" ht="12.75">
      <c r="A61" s="276"/>
      <c r="B61" s="300"/>
      <c r="C61" s="301"/>
      <c r="D61" s="301"/>
      <c r="E61" s="302"/>
      <c r="F61" s="289"/>
    </row>
    <row r="62" spans="1:6" ht="12.75">
      <c r="A62" s="136"/>
      <c r="B62" s="137"/>
      <c r="C62" s="137"/>
      <c r="D62" s="137"/>
      <c r="E62" s="138"/>
      <c r="F62" s="139"/>
    </row>
    <row r="63" spans="1:6" ht="12.75">
      <c r="A63" s="136"/>
      <c r="B63" s="137"/>
      <c r="C63" s="137"/>
      <c r="D63" s="137"/>
      <c r="E63" s="138"/>
      <c r="F63" s="139"/>
    </row>
    <row r="64" spans="1:6" ht="12.75">
      <c r="A64" s="136"/>
      <c r="B64" s="137"/>
      <c r="C64" s="137"/>
      <c r="D64" s="137"/>
      <c r="E64" s="138"/>
      <c r="F64" s="139"/>
    </row>
    <row r="65" spans="1:6" ht="12.75">
      <c r="A65" s="136"/>
      <c r="B65" s="137"/>
      <c r="C65" s="137"/>
      <c r="D65" s="137"/>
      <c r="E65" s="138"/>
      <c r="F65" s="139"/>
    </row>
    <row r="66" spans="1:6" ht="25.5">
      <c r="A66" s="78" t="s">
        <v>144</v>
      </c>
      <c r="B66" s="140" t="s">
        <v>145</v>
      </c>
      <c r="C66" s="141" t="s">
        <v>146</v>
      </c>
      <c r="D66" s="142"/>
      <c r="E66" s="138"/>
      <c r="F66" s="139"/>
    </row>
    <row r="67" spans="1:6" ht="76.5">
      <c r="A67" s="136"/>
      <c r="B67" s="143" t="s">
        <v>172</v>
      </c>
      <c r="C67" s="122">
        <v>51200</v>
      </c>
      <c r="D67" s="142"/>
      <c r="E67" s="138"/>
      <c r="F67" s="139"/>
    </row>
    <row r="68" spans="1:6" ht="51">
      <c r="A68" s="144"/>
      <c r="B68" s="143" t="s">
        <v>174</v>
      </c>
      <c r="C68" s="122">
        <v>11047.97688</v>
      </c>
      <c r="D68" s="145"/>
      <c r="E68" s="146"/>
      <c r="F68" s="144"/>
    </row>
    <row r="69" spans="1:6" ht="12.75">
      <c r="A69" s="144"/>
      <c r="B69" s="147" t="s">
        <v>149</v>
      </c>
      <c r="C69" s="148">
        <f>SUM(C67:C68)</f>
        <v>62247.97688</v>
      </c>
      <c r="D69" s="145"/>
      <c r="E69" s="146"/>
      <c r="F69" s="144"/>
    </row>
    <row r="70" spans="1:6" ht="12.75">
      <c r="A70" s="144"/>
      <c r="B70" s="145"/>
      <c r="C70" s="145"/>
      <c r="D70" s="145"/>
      <c r="E70" s="146"/>
      <c r="F70" s="144"/>
    </row>
    <row r="71" spans="2:4" ht="12.75">
      <c r="B71" s="149"/>
      <c r="C71" s="149"/>
      <c r="D71" s="149"/>
    </row>
    <row r="72" spans="2:5" ht="12.75">
      <c r="B72" s="145" t="s">
        <v>150</v>
      </c>
      <c r="C72" s="145"/>
      <c r="D72" s="149"/>
      <c r="E72" s="153" t="s">
        <v>173</v>
      </c>
    </row>
    <row r="73" spans="2:4" ht="12.75">
      <c r="B73" s="145" t="s">
        <v>151</v>
      </c>
      <c r="C73" s="145"/>
      <c r="D73" s="149"/>
    </row>
    <row r="74" spans="2:4" ht="12.75">
      <c r="B74" s="149"/>
      <c r="C74" s="149"/>
      <c r="D74" s="149"/>
    </row>
    <row r="75" spans="2:4" ht="12.75">
      <c r="B75" s="149"/>
      <c r="C75" s="149"/>
      <c r="D75" s="149"/>
    </row>
    <row r="76" spans="2:4" ht="12.75">
      <c r="B76" s="150" t="s">
        <v>153</v>
      </c>
      <c r="C76" s="149"/>
      <c r="D76" s="149"/>
    </row>
    <row r="77" spans="2:4" ht="12.75">
      <c r="B77" s="150" t="s">
        <v>154</v>
      </c>
      <c r="C77" s="149"/>
      <c r="D77" s="149"/>
    </row>
  </sheetData>
  <sheetProtection/>
  <mergeCells count="50">
    <mergeCell ref="A1:F1"/>
    <mergeCell ref="B2:F2"/>
    <mergeCell ref="B3:D3"/>
    <mergeCell ref="B4:D4"/>
    <mergeCell ref="B6:D6"/>
    <mergeCell ref="B7:D7"/>
    <mergeCell ref="B8:D8"/>
    <mergeCell ref="B11:D11"/>
    <mergeCell ref="B12:D12"/>
    <mergeCell ref="B13:D13"/>
    <mergeCell ref="B15:D15"/>
    <mergeCell ref="B17:D17"/>
    <mergeCell ref="B18:D18"/>
    <mergeCell ref="B19:D19"/>
    <mergeCell ref="B20:D20"/>
    <mergeCell ref="B21:D21"/>
    <mergeCell ref="B22:D22"/>
    <mergeCell ref="E22:E23"/>
    <mergeCell ref="B23:D23"/>
    <mergeCell ref="B26:D26"/>
    <mergeCell ref="A27:A28"/>
    <mergeCell ref="B27:E28"/>
    <mergeCell ref="F27:F28"/>
    <mergeCell ref="B30:D30"/>
    <mergeCell ref="B31:D31"/>
    <mergeCell ref="B32:D32"/>
    <mergeCell ref="B33:D33"/>
    <mergeCell ref="B34:D34"/>
    <mergeCell ref="B35:D35"/>
    <mergeCell ref="B39:D39"/>
    <mergeCell ref="B41:D41"/>
    <mergeCell ref="B42:E42"/>
    <mergeCell ref="A43:A45"/>
    <mergeCell ref="B43:D45"/>
    <mergeCell ref="E43:E45"/>
    <mergeCell ref="F43:F45"/>
    <mergeCell ref="B46:D46"/>
    <mergeCell ref="A47:A52"/>
    <mergeCell ref="B47:D52"/>
    <mergeCell ref="E47:E49"/>
    <mergeCell ref="F47:F49"/>
    <mergeCell ref="E50:E52"/>
    <mergeCell ref="B53:D53"/>
    <mergeCell ref="F60:F61"/>
    <mergeCell ref="B54:D54"/>
    <mergeCell ref="B55:D55"/>
    <mergeCell ref="B56:D56"/>
    <mergeCell ref="B57:D57"/>
    <mergeCell ref="A60:A61"/>
    <mergeCell ref="B60:E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B3" sqref="B3:D5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4.625" style="0" customWidth="1"/>
    <col min="5" max="5" width="16.375" style="87" customWidth="1"/>
    <col min="6" max="6" width="14.00390625" style="0" customWidth="1"/>
    <col min="7" max="7" width="11.875" style="0" bestFit="1" customWidth="1"/>
    <col min="8" max="8" width="16.125" style="0" customWidth="1"/>
  </cols>
  <sheetData>
    <row r="1" spans="1:6" ht="15.75">
      <c r="A1" s="332" t="s">
        <v>57</v>
      </c>
      <c r="B1" s="332"/>
      <c r="C1" s="332"/>
      <c r="D1" s="332"/>
      <c r="E1" s="332"/>
      <c r="F1" s="332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34" t="s">
        <v>156</v>
      </c>
      <c r="C3" s="334"/>
      <c r="D3" s="334"/>
      <c r="E3" s="91"/>
      <c r="F3" s="89"/>
    </row>
    <row r="4" spans="1:6" ht="13.5" customHeight="1">
      <c r="A4" s="89"/>
      <c r="B4" s="334" t="s">
        <v>175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8773.4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176</v>
      </c>
      <c r="C7" s="330"/>
      <c r="D7" s="331"/>
      <c r="E7" s="93"/>
      <c r="F7" s="154">
        <v>5692564.099999998</v>
      </c>
    </row>
    <row r="8" spans="1:6" ht="12.75">
      <c r="A8" s="96"/>
      <c r="B8" s="329" t="s">
        <v>66</v>
      </c>
      <c r="C8" s="330"/>
      <c r="D8" s="331"/>
      <c r="E8" s="93"/>
      <c r="F8" s="101">
        <f>F14+F15</f>
        <v>63801.26</v>
      </c>
    </row>
    <row r="9" spans="1:6" ht="12.75">
      <c r="A9" s="96"/>
      <c r="B9" s="97" t="s">
        <v>177</v>
      </c>
      <c r="C9" s="98"/>
      <c r="D9" s="99"/>
      <c r="E9" s="93"/>
      <c r="F9" s="101">
        <v>63801.26</v>
      </c>
    </row>
    <row r="10" spans="1:6" ht="12.75">
      <c r="A10" s="96"/>
      <c r="B10" s="97"/>
      <c r="C10" s="98"/>
      <c r="D10" s="99"/>
      <c r="E10" s="93"/>
      <c r="F10" s="101"/>
    </row>
    <row r="11" spans="1:6" ht="12.75">
      <c r="A11" s="96"/>
      <c r="B11" s="329" t="s">
        <v>67</v>
      </c>
      <c r="C11" s="330"/>
      <c r="D11" s="331"/>
      <c r="E11" s="93"/>
      <c r="F11" s="101">
        <f>F7+F8</f>
        <v>5756365.359999998</v>
      </c>
    </row>
    <row r="12" spans="1:6" ht="12.75">
      <c r="A12" s="102">
        <v>1</v>
      </c>
      <c r="B12" s="315" t="s">
        <v>68</v>
      </c>
      <c r="C12" s="315"/>
      <c r="D12" s="315"/>
      <c r="E12" s="103"/>
      <c r="F12" s="104">
        <f>F13+F14+F15</f>
        <v>5475705.579999999</v>
      </c>
    </row>
    <row r="13" spans="1:8" ht="12.75">
      <c r="A13" s="105" t="s">
        <v>69</v>
      </c>
      <c r="B13" s="314" t="s">
        <v>70</v>
      </c>
      <c r="C13" s="314"/>
      <c r="D13" s="314"/>
      <c r="E13" s="103"/>
      <c r="F13" s="155">
        <v>5411904.319999999</v>
      </c>
      <c r="H13" s="107"/>
    </row>
    <row r="14" spans="1:6" ht="12.75">
      <c r="A14" s="105" t="s">
        <v>71</v>
      </c>
      <c r="B14" s="314" t="s">
        <v>7</v>
      </c>
      <c r="C14" s="314"/>
      <c r="D14" s="314"/>
      <c r="E14" s="103"/>
      <c r="F14" s="108">
        <v>35001.26</v>
      </c>
    </row>
    <row r="15" spans="1:7" ht="12.75">
      <c r="A15" s="105" t="s">
        <v>73</v>
      </c>
      <c r="B15" s="294" t="s">
        <v>75</v>
      </c>
      <c r="C15" s="295"/>
      <c r="D15" s="296"/>
      <c r="E15" s="103"/>
      <c r="F15" s="109">
        <v>28800</v>
      </c>
      <c r="G15" s="64"/>
    </row>
    <row r="16" spans="1:6" ht="12.75">
      <c r="A16" s="105"/>
      <c r="B16" s="324" t="s">
        <v>76</v>
      </c>
      <c r="C16" s="325"/>
      <c r="D16" s="326"/>
      <c r="E16" s="103"/>
      <c r="F16" s="113">
        <f>F12</f>
        <v>5475705.579999999</v>
      </c>
    </row>
    <row r="17" spans="1:6" ht="24">
      <c r="A17" s="93" t="s">
        <v>62</v>
      </c>
      <c r="B17" s="316" t="s">
        <v>77</v>
      </c>
      <c r="C17" s="316"/>
      <c r="D17" s="316"/>
      <c r="E17" s="114"/>
      <c r="F17" s="115" t="s">
        <v>78</v>
      </c>
    </row>
    <row r="18" spans="1:8" ht="12.75">
      <c r="A18" s="105"/>
      <c r="B18" s="324" t="s">
        <v>79</v>
      </c>
      <c r="C18" s="325"/>
      <c r="D18" s="326"/>
      <c r="E18" s="103"/>
      <c r="F18" s="113">
        <f>F20+F26+F40</f>
        <v>5470105.1927227555</v>
      </c>
      <c r="H18" s="107"/>
    </row>
    <row r="19" spans="1:6" ht="12.75">
      <c r="A19" s="105"/>
      <c r="B19" s="324" t="s">
        <v>80</v>
      </c>
      <c r="C19" s="325"/>
      <c r="D19" s="326"/>
      <c r="E19" s="103"/>
      <c r="F19" s="109"/>
    </row>
    <row r="20" spans="1:6" ht="12.75">
      <c r="A20" s="94" t="s">
        <v>2</v>
      </c>
      <c r="B20" s="315" t="s">
        <v>81</v>
      </c>
      <c r="C20" s="315"/>
      <c r="D20" s="315"/>
      <c r="E20" s="103"/>
      <c r="F20" s="113">
        <f>F21+F22+F23+F24</f>
        <v>3598508.0600000005</v>
      </c>
    </row>
    <row r="21" spans="1:6" ht="12.75">
      <c r="A21" s="103" t="s">
        <v>69</v>
      </c>
      <c r="B21" s="294" t="s">
        <v>82</v>
      </c>
      <c r="C21" s="295"/>
      <c r="D21" s="296"/>
      <c r="E21" s="327" t="s">
        <v>83</v>
      </c>
      <c r="F21" s="116">
        <v>1706772.9100000001</v>
      </c>
    </row>
    <row r="22" spans="1:6" ht="12.75">
      <c r="A22" s="103" t="s">
        <v>71</v>
      </c>
      <c r="B22" s="294" t="s">
        <v>84</v>
      </c>
      <c r="C22" s="295"/>
      <c r="D22" s="296"/>
      <c r="E22" s="328"/>
      <c r="F22" s="116">
        <v>911110.53</v>
      </c>
    </row>
    <row r="23" spans="1:6" ht="24">
      <c r="A23" s="103" t="s">
        <v>73</v>
      </c>
      <c r="B23" s="105" t="s">
        <v>85</v>
      </c>
      <c r="C23" s="105"/>
      <c r="D23" s="105"/>
      <c r="E23" s="93" t="s">
        <v>86</v>
      </c>
      <c r="F23" s="117">
        <v>900758.6000000001</v>
      </c>
    </row>
    <row r="24" spans="1:6" ht="36">
      <c r="A24" s="103" t="s">
        <v>74</v>
      </c>
      <c r="B24" s="105" t="s">
        <v>87</v>
      </c>
      <c r="C24" s="105"/>
      <c r="D24" s="105"/>
      <c r="E24" s="118" t="s">
        <v>88</v>
      </c>
      <c r="F24" s="119">
        <v>79866.01999999999</v>
      </c>
    </row>
    <row r="25" spans="1:6" ht="12.75">
      <c r="A25" s="94" t="s">
        <v>6</v>
      </c>
      <c r="B25" s="315" t="s">
        <v>160</v>
      </c>
      <c r="C25" s="315"/>
      <c r="D25" s="315"/>
      <c r="E25" s="103"/>
      <c r="F25" s="109"/>
    </row>
    <row r="26" spans="1:6" ht="12.75">
      <c r="A26" s="316" t="s">
        <v>14</v>
      </c>
      <c r="B26" s="317" t="s">
        <v>90</v>
      </c>
      <c r="C26" s="318"/>
      <c r="D26" s="318"/>
      <c r="E26" s="319"/>
      <c r="F26" s="323">
        <f>F28+F29+F30+F31+F32+F33+F34+F35+F36+F37+F38+F39</f>
        <v>617422.1838507552</v>
      </c>
    </row>
    <row r="27" spans="1:6" ht="12.75">
      <c r="A27" s="316"/>
      <c r="B27" s="320"/>
      <c r="C27" s="321"/>
      <c r="D27" s="321"/>
      <c r="E27" s="322"/>
      <c r="F27" s="323"/>
    </row>
    <row r="28" spans="1:6" ht="12.75">
      <c r="A28" s="103" t="s">
        <v>91</v>
      </c>
      <c r="B28" s="105" t="s">
        <v>27</v>
      </c>
      <c r="C28" s="105"/>
      <c r="D28" s="105"/>
      <c r="E28" s="120" t="s">
        <v>92</v>
      </c>
      <c r="F28" s="156">
        <v>128936.8064</v>
      </c>
    </row>
    <row r="29" spans="1:6" ht="24">
      <c r="A29" s="103" t="s">
        <v>93</v>
      </c>
      <c r="B29" s="314" t="s">
        <v>30</v>
      </c>
      <c r="C29" s="314"/>
      <c r="D29" s="314"/>
      <c r="E29" s="118" t="s">
        <v>161</v>
      </c>
      <c r="F29" s="156">
        <v>20253.52</v>
      </c>
    </row>
    <row r="30" spans="1:6" ht="12.75">
      <c r="A30" s="103" t="s">
        <v>95</v>
      </c>
      <c r="B30" s="294" t="s">
        <v>96</v>
      </c>
      <c r="C30" s="295"/>
      <c r="D30" s="296"/>
      <c r="E30" s="120"/>
      <c r="F30" s="109"/>
    </row>
    <row r="31" spans="1:6" ht="24">
      <c r="A31" s="103" t="s">
        <v>97</v>
      </c>
      <c r="B31" s="312" t="s">
        <v>98</v>
      </c>
      <c r="C31" s="312"/>
      <c r="D31" s="312"/>
      <c r="E31" s="118" t="s">
        <v>99</v>
      </c>
      <c r="F31" s="109"/>
    </row>
    <row r="32" spans="1:6" ht="36">
      <c r="A32" s="103" t="s">
        <v>100</v>
      </c>
      <c r="B32" s="294" t="s">
        <v>101</v>
      </c>
      <c r="C32" s="295"/>
      <c r="D32" s="296"/>
      <c r="E32" s="118" t="s">
        <v>162</v>
      </c>
      <c r="F32" s="156">
        <v>4969.25376</v>
      </c>
    </row>
    <row r="33" spans="1:6" ht="12.75">
      <c r="A33" s="103" t="s">
        <v>103</v>
      </c>
      <c r="B33" s="314" t="s">
        <v>107</v>
      </c>
      <c r="C33" s="314"/>
      <c r="D33" s="314"/>
      <c r="E33" s="120"/>
      <c r="F33" s="109"/>
    </row>
    <row r="34" spans="1:6" ht="24">
      <c r="A34" s="103" t="s">
        <v>106</v>
      </c>
      <c r="B34" s="105" t="s">
        <v>109</v>
      </c>
      <c r="C34" s="105"/>
      <c r="D34" s="105"/>
      <c r="E34" s="118" t="s">
        <v>110</v>
      </c>
      <c r="F34" s="156">
        <v>12420</v>
      </c>
    </row>
    <row r="35" spans="1:6" ht="12.75">
      <c r="A35" s="103" t="s">
        <v>108</v>
      </c>
      <c r="B35" s="105" t="s">
        <v>112</v>
      </c>
      <c r="C35" s="105"/>
      <c r="D35" s="105"/>
      <c r="E35" s="120"/>
      <c r="F35" s="109"/>
    </row>
    <row r="36" spans="1:6" ht="12.75">
      <c r="A36" s="103" t="s">
        <v>111</v>
      </c>
      <c r="B36" s="123" t="s">
        <v>164</v>
      </c>
      <c r="C36" s="124"/>
      <c r="D36" s="125"/>
      <c r="E36" s="120"/>
      <c r="F36" s="109">
        <f>C60</f>
        <v>0</v>
      </c>
    </row>
    <row r="37" spans="1:6" ht="24">
      <c r="A37" s="103" t="s">
        <v>113</v>
      </c>
      <c r="B37" s="294" t="s">
        <v>116</v>
      </c>
      <c r="C37" s="295"/>
      <c r="D37" s="296"/>
      <c r="E37" s="118" t="s">
        <v>178</v>
      </c>
      <c r="F37" s="156">
        <v>336112.3682027552</v>
      </c>
    </row>
    <row r="38" spans="1:6" ht="12.75">
      <c r="A38" s="103" t="s">
        <v>115</v>
      </c>
      <c r="B38" s="105" t="s">
        <v>119</v>
      </c>
      <c r="C38" s="105"/>
      <c r="D38" s="105"/>
      <c r="E38" s="120" t="s">
        <v>120</v>
      </c>
      <c r="F38" s="156">
        <v>31930.235488000006</v>
      </c>
    </row>
    <row r="39" spans="1:6" ht="24">
      <c r="A39" s="103" t="s">
        <v>118</v>
      </c>
      <c r="B39" s="294" t="s">
        <v>122</v>
      </c>
      <c r="C39" s="295"/>
      <c r="D39" s="296"/>
      <c r="E39" s="118" t="s">
        <v>99</v>
      </c>
      <c r="F39" s="121">
        <v>82800</v>
      </c>
    </row>
    <row r="40" spans="1:8" ht="12.75">
      <c r="A40" s="94" t="s">
        <v>15</v>
      </c>
      <c r="B40" s="309" t="s">
        <v>123</v>
      </c>
      <c r="C40" s="310"/>
      <c r="D40" s="310"/>
      <c r="E40" s="311"/>
      <c r="F40" s="113">
        <f>F41+F44+F45+F46</f>
        <v>1254174.948872</v>
      </c>
      <c r="H40" s="64"/>
    </row>
    <row r="41" spans="1:6" ht="12.75" customHeight="1">
      <c r="A41" s="304" t="s">
        <v>18</v>
      </c>
      <c r="B41" s="312" t="s">
        <v>179</v>
      </c>
      <c r="C41" s="312"/>
      <c r="D41" s="312"/>
      <c r="E41" s="304" t="s">
        <v>125</v>
      </c>
      <c r="F41" s="313">
        <v>392915.44</v>
      </c>
    </row>
    <row r="42" spans="1:6" ht="12.75">
      <c r="A42" s="304"/>
      <c r="B42" s="312"/>
      <c r="C42" s="312"/>
      <c r="D42" s="312"/>
      <c r="E42" s="304"/>
      <c r="F42" s="313"/>
    </row>
    <row r="43" spans="1:6" ht="12.75">
      <c r="A43" s="304"/>
      <c r="B43" s="312"/>
      <c r="C43" s="312"/>
      <c r="D43" s="312"/>
      <c r="E43" s="304"/>
      <c r="F43" s="313"/>
    </row>
    <row r="44" spans="1:6" ht="38.25" customHeight="1">
      <c r="A44" s="151" t="s">
        <v>49</v>
      </c>
      <c r="B44" s="290" t="s">
        <v>180</v>
      </c>
      <c r="C44" s="290"/>
      <c r="D44" s="290"/>
      <c r="E44" s="103" t="s">
        <v>127</v>
      </c>
      <c r="F44" s="109">
        <v>423306.81</v>
      </c>
    </row>
    <row r="45" spans="1:6" ht="27.75" customHeight="1">
      <c r="A45" s="157" t="s">
        <v>181</v>
      </c>
      <c r="B45" s="306" t="s">
        <v>167</v>
      </c>
      <c r="C45" s="307"/>
      <c r="D45" s="308"/>
      <c r="E45" s="152" t="s">
        <v>125</v>
      </c>
      <c r="F45" s="158">
        <v>124231.20000000004</v>
      </c>
    </row>
    <row r="46" spans="1:6" ht="24.75" customHeight="1">
      <c r="A46" s="103">
        <v>5</v>
      </c>
      <c r="B46" s="290" t="s">
        <v>182</v>
      </c>
      <c r="C46" s="290"/>
      <c r="D46" s="290"/>
      <c r="E46" s="130"/>
      <c r="F46" s="159">
        <v>313721.498872</v>
      </c>
    </row>
    <row r="47" spans="1:6" ht="12.75">
      <c r="A47" s="103"/>
      <c r="B47" s="274" t="s">
        <v>183</v>
      </c>
      <c r="C47" s="274"/>
      <c r="D47" s="274"/>
      <c r="E47" s="130"/>
      <c r="F47" s="117">
        <f>F18</f>
        <v>5470105.1927227555</v>
      </c>
    </row>
    <row r="48" spans="1:6" ht="12.75">
      <c r="A48" s="103"/>
      <c r="B48" s="291" t="s">
        <v>169</v>
      </c>
      <c r="C48" s="292"/>
      <c r="D48" s="293"/>
      <c r="E48" s="130"/>
      <c r="F48" s="104">
        <v>-216899.62</v>
      </c>
    </row>
    <row r="49" spans="1:6" ht="12.75" customHeight="1">
      <c r="A49" s="105"/>
      <c r="B49" s="294" t="s">
        <v>184</v>
      </c>
      <c r="C49" s="295"/>
      <c r="D49" s="296"/>
      <c r="E49" s="103"/>
      <c r="F49" s="113">
        <f>F11-F12</f>
        <v>280659.7799999984</v>
      </c>
    </row>
    <row r="50" spans="1:6" ht="12.75" customHeight="1">
      <c r="A50" s="131"/>
      <c r="B50" s="132"/>
      <c r="C50" s="133"/>
      <c r="D50" s="133"/>
      <c r="E50" s="134"/>
      <c r="F50" s="135"/>
    </row>
    <row r="51" spans="1:6" ht="12.75" customHeight="1">
      <c r="A51" s="131"/>
      <c r="B51" s="132"/>
      <c r="C51" s="133"/>
      <c r="D51" s="133"/>
      <c r="E51" s="134"/>
      <c r="F51" s="135"/>
    </row>
    <row r="52" spans="1:6" ht="12.75">
      <c r="A52" s="275"/>
      <c r="B52" s="297" t="s">
        <v>171</v>
      </c>
      <c r="C52" s="298"/>
      <c r="D52" s="298"/>
      <c r="E52" s="299"/>
      <c r="F52" s="288">
        <f>F11-F18+F48</f>
        <v>69360.54727724206</v>
      </c>
    </row>
    <row r="53" spans="1:6" ht="12.75">
      <c r="A53" s="276"/>
      <c r="B53" s="300"/>
      <c r="C53" s="301"/>
      <c r="D53" s="301"/>
      <c r="E53" s="302"/>
      <c r="F53" s="289"/>
    </row>
    <row r="54" spans="1:6" ht="12.75">
      <c r="A54" s="136"/>
      <c r="B54" s="137"/>
      <c r="C54" s="137"/>
      <c r="D54" s="137"/>
      <c r="E54" s="138"/>
      <c r="F54" s="139"/>
    </row>
    <row r="55" spans="1:6" ht="12.75">
      <c r="A55" s="136"/>
      <c r="B55" s="137"/>
      <c r="C55" s="137"/>
      <c r="D55" s="137"/>
      <c r="E55" s="138"/>
      <c r="F55" s="139"/>
    </row>
    <row r="56" spans="1:6" ht="12.75">
      <c r="A56" s="136"/>
      <c r="B56" s="137"/>
      <c r="C56" s="137"/>
      <c r="D56" s="137"/>
      <c r="E56" s="138"/>
      <c r="F56" s="139"/>
    </row>
    <row r="57" spans="1:6" ht="12.75">
      <c r="A57" s="136"/>
      <c r="B57" s="137"/>
      <c r="C57" s="137"/>
      <c r="D57" s="137"/>
      <c r="E57" s="138"/>
      <c r="F57" s="139"/>
    </row>
    <row r="58" spans="1:6" ht="25.5">
      <c r="A58" s="78" t="s">
        <v>144</v>
      </c>
      <c r="B58" s="140" t="s">
        <v>145</v>
      </c>
      <c r="C58" s="141" t="s">
        <v>146</v>
      </c>
      <c r="D58" s="142"/>
      <c r="E58" s="138"/>
      <c r="F58" s="139"/>
    </row>
    <row r="59" spans="1:6" ht="12.75">
      <c r="A59" s="136"/>
      <c r="B59" s="143"/>
      <c r="C59" s="122"/>
      <c r="D59" s="142"/>
      <c r="E59" s="138"/>
      <c r="F59" s="139"/>
    </row>
    <row r="60" spans="1:6" ht="12.75">
      <c r="A60" s="144"/>
      <c r="B60" s="147" t="s">
        <v>149</v>
      </c>
      <c r="C60" s="148">
        <f>SUM(C59:C59)</f>
        <v>0</v>
      </c>
      <c r="D60" s="145"/>
      <c r="E60" s="146"/>
      <c r="F60" s="144"/>
    </row>
    <row r="61" spans="1:6" ht="12.75">
      <c r="A61" s="144"/>
      <c r="B61" s="145"/>
      <c r="C61" s="145"/>
      <c r="D61" s="145"/>
      <c r="E61" s="146"/>
      <c r="F61" s="144"/>
    </row>
    <row r="62" spans="2:4" ht="12.75">
      <c r="B62" s="149"/>
      <c r="C62" s="149"/>
      <c r="D62" s="149"/>
    </row>
    <row r="63" spans="2:5" ht="12.75">
      <c r="B63" s="145" t="s">
        <v>150</v>
      </c>
      <c r="C63" s="145"/>
      <c r="D63" s="149"/>
      <c r="E63" s="153" t="s">
        <v>173</v>
      </c>
    </row>
    <row r="64" spans="2:4" ht="12.75">
      <c r="B64" s="145" t="s">
        <v>151</v>
      </c>
      <c r="C64" s="145"/>
      <c r="D64" s="149"/>
    </row>
    <row r="65" spans="2:4" ht="12.75">
      <c r="B65" s="149"/>
      <c r="C65" s="149"/>
      <c r="D65" s="149"/>
    </row>
    <row r="66" spans="2:4" ht="12.75">
      <c r="B66" s="149"/>
      <c r="C66" s="149"/>
      <c r="D66" s="149"/>
    </row>
    <row r="67" spans="2:4" ht="12.75">
      <c r="B67" s="150" t="s">
        <v>153</v>
      </c>
      <c r="C67" s="149"/>
      <c r="D67" s="149"/>
    </row>
    <row r="68" spans="2:4" ht="12.75">
      <c r="B68" s="150" t="s">
        <v>154</v>
      </c>
      <c r="C68" s="149"/>
      <c r="D68" s="149"/>
    </row>
  </sheetData>
  <sheetProtection/>
  <mergeCells count="45">
    <mergeCell ref="A1:F1"/>
    <mergeCell ref="B2:F2"/>
    <mergeCell ref="B3:D3"/>
    <mergeCell ref="B4:D4"/>
    <mergeCell ref="B6:D6"/>
    <mergeCell ref="B7:D7"/>
    <mergeCell ref="B8:D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21:E22"/>
    <mergeCell ref="B22:D22"/>
    <mergeCell ref="B25:D25"/>
    <mergeCell ref="A26:A27"/>
    <mergeCell ref="B26:E27"/>
    <mergeCell ref="F26:F27"/>
    <mergeCell ref="B29:D29"/>
    <mergeCell ref="B30:D30"/>
    <mergeCell ref="B31:D31"/>
    <mergeCell ref="B32:D32"/>
    <mergeCell ref="B33:D33"/>
    <mergeCell ref="B37:D37"/>
    <mergeCell ref="B39:D39"/>
    <mergeCell ref="B40:E40"/>
    <mergeCell ref="A41:A43"/>
    <mergeCell ref="B41:D43"/>
    <mergeCell ref="E41:E43"/>
    <mergeCell ref="F41:F43"/>
    <mergeCell ref="A52:A53"/>
    <mergeCell ref="B52:E53"/>
    <mergeCell ref="F52:F53"/>
    <mergeCell ref="B44:D44"/>
    <mergeCell ref="B45:D45"/>
    <mergeCell ref="B46:D46"/>
    <mergeCell ref="B47:D47"/>
    <mergeCell ref="B48:D48"/>
    <mergeCell ref="B49:D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F1"/>
    </sheetView>
  </sheetViews>
  <sheetFormatPr defaultColWidth="9.1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7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332" t="s">
        <v>213</v>
      </c>
      <c r="B1" s="332"/>
      <c r="C1" s="332"/>
      <c r="D1" s="332"/>
      <c r="E1" s="332"/>
      <c r="F1" s="332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34" t="s">
        <v>156</v>
      </c>
      <c r="C3" s="334"/>
      <c r="D3" s="334"/>
      <c r="E3" s="91"/>
      <c r="F3" s="89"/>
    </row>
    <row r="4" spans="1:6" ht="13.5" customHeight="1">
      <c r="A4" s="89"/>
      <c r="B4" s="334" t="s">
        <v>185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8773.4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214</v>
      </c>
      <c r="C7" s="330"/>
      <c r="D7" s="331"/>
      <c r="E7" s="93"/>
      <c r="F7" s="154">
        <v>2186918.84</v>
      </c>
    </row>
    <row r="8" spans="1:6" ht="12.75">
      <c r="A8" s="96"/>
      <c r="B8" s="329" t="s">
        <v>66</v>
      </c>
      <c r="C8" s="330"/>
      <c r="D8" s="331"/>
      <c r="E8" s="93"/>
      <c r="F8" s="168">
        <v>25440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329" t="s">
        <v>67</v>
      </c>
      <c r="C10" s="330"/>
      <c r="D10" s="331"/>
      <c r="E10" s="93"/>
      <c r="F10" s="101">
        <f>F7+F8</f>
        <v>2212358.84</v>
      </c>
    </row>
    <row r="11" spans="1:6" ht="24">
      <c r="A11" s="93" t="s">
        <v>62</v>
      </c>
      <c r="B11" s="316" t="s">
        <v>77</v>
      </c>
      <c r="C11" s="316"/>
      <c r="D11" s="316"/>
      <c r="E11" s="114"/>
      <c r="F11" s="115" t="s">
        <v>78</v>
      </c>
    </row>
    <row r="12" spans="1:8" ht="12.75">
      <c r="A12" s="105"/>
      <c r="B12" s="324" t="s">
        <v>79</v>
      </c>
      <c r="C12" s="325"/>
      <c r="D12" s="326"/>
      <c r="E12" s="103"/>
      <c r="F12" s="167">
        <f>F13+F27</f>
        <v>1876404.646695757</v>
      </c>
      <c r="H12" s="107"/>
    </row>
    <row r="13" spans="1:6" ht="12.75" customHeight="1">
      <c r="A13" s="358">
        <v>1</v>
      </c>
      <c r="B13" s="317" t="s">
        <v>90</v>
      </c>
      <c r="C13" s="318"/>
      <c r="D13" s="318"/>
      <c r="E13" s="319"/>
      <c r="F13" s="335">
        <f>F15+F16+F17+F18+F19+F20+F21+F22+F23+F24+F25+F26</f>
        <v>667396.6344043103</v>
      </c>
    </row>
    <row r="14" spans="1:6" ht="12.75">
      <c r="A14" s="359"/>
      <c r="B14" s="320"/>
      <c r="C14" s="321"/>
      <c r="D14" s="321"/>
      <c r="E14" s="322"/>
      <c r="F14" s="336"/>
    </row>
    <row r="15" spans="1:8" ht="23.25" customHeight="1">
      <c r="A15" s="103">
        <v>1.1</v>
      </c>
      <c r="B15" s="105" t="s">
        <v>27</v>
      </c>
      <c r="C15" s="105"/>
      <c r="D15" s="105"/>
      <c r="E15" s="120" t="s">
        <v>92</v>
      </c>
      <c r="F15" s="160">
        <v>141883.20000000004</v>
      </c>
      <c r="H15" s="15"/>
    </row>
    <row r="16" spans="1:6" ht="24">
      <c r="A16" s="103">
        <v>1.2</v>
      </c>
      <c r="B16" s="294" t="s">
        <v>30</v>
      </c>
      <c r="C16" s="295"/>
      <c r="D16" s="296"/>
      <c r="E16" s="118" t="s">
        <v>161</v>
      </c>
      <c r="F16" s="160">
        <v>11573.439999999999</v>
      </c>
    </row>
    <row r="17" spans="1:6" ht="12.75">
      <c r="A17" s="103">
        <v>1.3</v>
      </c>
      <c r="B17" s="294" t="s">
        <v>96</v>
      </c>
      <c r="C17" s="295"/>
      <c r="D17" s="296"/>
      <c r="E17" s="118"/>
      <c r="F17" s="160">
        <v>74.61999999999999</v>
      </c>
    </row>
    <row r="18" spans="1:6" ht="25.5" customHeight="1">
      <c r="A18" s="103">
        <v>1.4</v>
      </c>
      <c r="B18" s="337" t="s">
        <v>98</v>
      </c>
      <c r="C18" s="338"/>
      <c r="D18" s="339"/>
      <c r="E18" s="143"/>
      <c r="F18" s="160"/>
    </row>
    <row r="19" spans="1:6" ht="48">
      <c r="A19" s="103">
        <v>1.5</v>
      </c>
      <c r="B19" s="294" t="s">
        <v>211</v>
      </c>
      <c r="C19" s="295"/>
      <c r="D19" s="296"/>
      <c r="E19" s="118" t="s">
        <v>162</v>
      </c>
      <c r="F19" s="160">
        <v>4969.25376</v>
      </c>
    </row>
    <row r="20" spans="1:6" ht="12.75">
      <c r="A20" s="103">
        <v>1.6</v>
      </c>
      <c r="B20" s="294" t="s">
        <v>107</v>
      </c>
      <c r="C20" s="295"/>
      <c r="D20" s="296"/>
      <c r="E20" s="120"/>
      <c r="F20" s="109"/>
    </row>
    <row r="21" spans="1:6" ht="24">
      <c r="A21" s="103">
        <v>1.7</v>
      </c>
      <c r="B21" s="105" t="s">
        <v>109</v>
      </c>
      <c r="C21" s="105"/>
      <c r="D21" s="105"/>
      <c r="E21" s="118" t="s">
        <v>186</v>
      </c>
      <c r="F21" s="160">
        <v>13320</v>
      </c>
    </row>
    <row r="22" spans="1:6" ht="21" customHeight="1">
      <c r="A22" s="103">
        <v>1.8</v>
      </c>
      <c r="B22" s="105" t="s">
        <v>112</v>
      </c>
      <c r="C22" s="105"/>
      <c r="D22" s="105"/>
      <c r="E22" s="120"/>
      <c r="F22" s="109"/>
    </row>
    <row r="23" spans="1:6" ht="22.5" customHeight="1">
      <c r="A23" s="103">
        <v>1.9</v>
      </c>
      <c r="B23" s="294" t="s">
        <v>164</v>
      </c>
      <c r="C23" s="295"/>
      <c r="D23" s="296"/>
      <c r="E23" s="120"/>
      <c r="F23" s="109">
        <f>D60</f>
        <v>1660</v>
      </c>
    </row>
    <row r="24" spans="1:8" ht="24">
      <c r="A24" s="103" t="s">
        <v>187</v>
      </c>
      <c r="B24" s="294" t="s">
        <v>116</v>
      </c>
      <c r="C24" s="295"/>
      <c r="D24" s="296"/>
      <c r="E24" s="118" t="s">
        <v>178</v>
      </c>
      <c r="F24" s="161">
        <v>374799.9727983102</v>
      </c>
      <c r="H24" s="64"/>
    </row>
    <row r="25" spans="1:6" ht="20.25" customHeight="1">
      <c r="A25" s="103">
        <v>1.11</v>
      </c>
      <c r="B25" s="105" t="s">
        <v>119</v>
      </c>
      <c r="C25" s="105"/>
      <c r="D25" s="105"/>
      <c r="E25" s="120" t="s">
        <v>120</v>
      </c>
      <c r="F25" s="161">
        <v>33837.667846</v>
      </c>
    </row>
    <row r="26" spans="1:6" ht="12.75">
      <c r="A26" s="103">
        <v>1.12</v>
      </c>
      <c r="B26" s="294" t="s">
        <v>122</v>
      </c>
      <c r="C26" s="295"/>
      <c r="D26" s="296"/>
      <c r="E26" s="118"/>
      <c r="F26" s="162">
        <v>85278.48000000003</v>
      </c>
    </row>
    <row r="27" spans="1:8" ht="28.5" customHeight="1">
      <c r="A27" s="94">
        <v>2</v>
      </c>
      <c r="B27" s="309" t="s">
        <v>123</v>
      </c>
      <c r="C27" s="310"/>
      <c r="D27" s="310"/>
      <c r="E27" s="311"/>
      <c r="F27" s="167">
        <f>F28+F29+F30+F31</f>
        <v>1209008.0122914468</v>
      </c>
      <c r="H27" s="64"/>
    </row>
    <row r="28" spans="1:6" ht="39" customHeight="1">
      <c r="A28" s="152">
        <v>2.1</v>
      </c>
      <c r="B28" s="343" t="s">
        <v>179</v>
      </c>
      <c r="C28" s="344"/>
      <c r="D28" s="345"/>
      <c r="E28" s="152" t="s">
        <v>125</v>
      </c>
      <c r="F28" s="166">
        <v>403227.95229144656</v>
      </c>
    </row>
    <row r="29" spans="1:6" ht="36.75" customHeight="1">
      <c r="A29" s="163" t="s">
        <v>188</v>
      </c>
      <c r="B29" s="306" t="s">
        <v>180</v>
      </c>
      <c r="C29" s="307"/>
      <c r="D29" s="308"/>
      <c r="E29" s="103" t="s">
        <v>127</v>
      </c>
      <c r="F29" s="109">
        <v>415765.86</v>
      </c>
    </row>
    <row r="30" spans="1:6" ht="27.75" customHeight="1">
      <c r="A30" s="128" t="s">
        <v>189</v>
      </c>
      <c r="B30" s="306" t="s">
        <v>167</v>
      </c>
      <c r="C30" s="307"/>
      <c r="D30" s="308"/>
      <c r="E30" s="103" t="s">
        <v>127</v>
      </c>
      <c r="F30" s="109">
        <v>124231.20000000004</v>
      </c>
    </row>
    <row r="31" spans="1:8" ht="25.5" customHeight="1">
      <c r="A31" s="103">
        <v>2.4</v>
      </c>
      <c r="B31" s="306" t="s">
        <v>190</v>
      </c>
      <c r="C31" s="307"/>
      <c r="D31" s="308"/>
      <c r="E31" s="103" t="s">
        <v>127</v>
      </c>
      <c r="F31" s="164">
        <f>SUM(F32:F51)</f>
        <v>265783</v>
      </c>
      <c r="H31" s="64"/>
    </row>
    <row r="32" spans="1:6" ht="15" customHeight="1">
      <c r="A32" s="103"/>
      <c r="B32" s="340" t="s">
        <v>191</v>
      </c>
      <c r="C32" s="341"/>
      <c r="D32" s="342"/>
      <c r="E32" s="130"/>
      <c r="F32" s="117"/>
    </row>
    <row r="33" spans="1:6" ht="15" customHeight="1">
      <c r="A33" s="103"/>
      <c r="B33" s="340" t="s">
        <v>192</v>
      </c>
      <c r="C33" s="341"/>
      <c r="D33" s="342"/>
      <c r="E33" s="130"/>
      <c r="F33" s="117"/>
    </row>
    <row r="34" spans="1:6" ht="15" customHeight="1">
      <c r="A34" s="103"/>
      <c r="B34" s="340" t="s">
        <v>193</v>
      </c>
      <c r="C34" s="341"/>
      <c r="D34" s="342"/>
      <c r="E34" s="130"/>
      <c r="F34" s="117">
        <v>1940</v>
      </c>
    </row>
    <row r="35" spans="1:6" ht="15" customHeight="1">
      <c r="A35" s="103"/>
      <c r="B35" s="340" t="s">
        <v>194</v>
      </c>
      <c r="C35" s="341"/>
      <c r="D35" s="342"/>
      <c r="E35" s="130"/>
      <c r="F35" s="117"/>
    </row>
    <row r="36" spans="1:6" ht="15" customHeight="1">
      <c r="A36" s="103"/>
      <c r="B36" s="346" t="s">
        <v>195</v>
      </c>
      <c r="C36" s="347"/>
      <c r="D36" s="348"/>
      <c r="E36" s="130"/>
      <c r="F36" s="117"/>
    </row>
    <row r="37" spans="1:6" ht="15" customHeight="1">
      <c r="A37" s="103"/>
      <c r="B37" s="340" t="s">
        <v>196</v>
      </c>
      <c r="C37" s="341"/>
      <c r="D37" s="342"/>
      <c r="E37" s="130"/>
      <c r="F37" s="117">
        <v>2210</v>
      </c>
    </row>
    <row r="38" spans="1:6" ht="15" customHeight="1">
      <c r="A38" s="103"/>
      <c r="B38" s="340" t="s">
        <v>197</v>
      </c>
      <c r="C38" s="341"/>
      <c r="D38" s="342"/>
      <c r="E38" s="130"/>
      <c r="F38" s="117"/>
    </row>
    <row r="39" spans="1:6" ht="15" customHeight="1">
      <c r="A39" s="103"/>
      <c r="B39" s="349" t="s">
        <v>198</v>
      </c>
      <c r="C39" s="350"/>
      <c r="D39" s="351"/>
      <c r="E39" s="130"/>
      <c r="F39" s="117"/>
    </row>
    <row r="40" spans="1:6" ht="15" customHeight="1">
      <c r="A40" s="103"/>
      <c r="B40" s="349" t="s">
        <v>199</v>
      </c>
      <c r="C40" s="350"/>
      <c r="D40" s="351"/>
      <c r="E40" s="130"/>
      <c r="F40" s="117"/>
    </row>
    <row r="41" spans="1:6" ht="15" customHeight="1">
      <c r="A41" s="103"/>
      <c r="B41" s="352" t="s">
        <v>200</v>
      </c>
      <c r="C41" s="353"/>
      <c r="D41" s="354"/>
      <c r="E41" s="130"/>
      <c r="F41" s="117"/>
    </row>
    <row r="42" spans="1:6" ht="15" customHeight="1">
      <c r="A42" s="103"/>
      <c r="B42" s="349" t="s">
        <v>201</v>
      </c>
      <c r="C42" s="350"/>
      <c r="D42" s="351"/>
      <c r="E42" s="130"/>
      <c r="F42" s="117">
        <v>9438</v>
      </c>
    </row>
    <row r="43" spans="1:6" ht="15" customHeight="1">
      <c r="A43" s="103"/>
      <c r="B43" s="340" t="s">
        <v>202</v>
      </c>
      <c r="C43" s="341"/>
      <c r="D43" s="342"/>
      <c r="E43" s="130"/>
      <c r="F43" s="117"/>
    </row>
    <row r="44" spans="1:6" ht="15" customHeight="1">
      <c r="A44" s="103"/>
      <c r="B44" s="349" t="s">
        <v>203</v>
      </c>
      <c r="C44" s="350"/>
      <c r="D44" s="351"/>
      <c r="E44" s="130"/>
      <c r="F44" s="117">
        <v>11343</v>
      </c>
    </row>
    <row r="45" spans="1:6" ht="23.25" customHeight="1">
      <c r="A45" s="103"/>
      <c r="B45" s="355" t="s">
        <v>204</v>
      </c>
      <c r="C45" s="356"/>
      <c r="D45" s="357"/>
      <c r="E45" s="130"/>
      <c r="F45" s="117">
        <v>80754</v>
      </c>
    </row>
    <row r="46" spans="1:6" ht="24.75" customHeight="1">
      <c r="A46" s="103"/>
      <c r="B46" s="355" t="s">
        <v>205</v>
      </c>
      <c r="C46" s="356"/>
      <c r="D46" s="357"/>
      <c r="E46" s="130"/>
      <c r="F46" s="117">
        <v>29660</v>
      </c>
    </row>
    <row r="47" spans="1:6" ht="15" customHeight="1">
      <c r="A47" s="103"/>
      <c r="B47" s="349" t="s">
        <v>206</v>
      </c>
      <c r="C47" s="350"/>
      <c r="D47" s="351"/>
      <c r="E47" s="130"/>
      <c r="F47" s="117">
        <v>2509</v>
      </c>
    </row>
    <row r="48" spans="1:6" ht="15" customHeight="1">
      <c r="A48" s="103"/>
      <c r="B48" s="349" t="s">
        <v>207</v>
      </c>
      <c r="C48" s="350"/>
      <c r="D48" s="351"/>
      <c r="E48" s="130"/>
      <c r="F48" s="117">
        <v>59489</v>
      </c>
    </row>
    <row r="49" spans="1:6" ht="15" customHeight="1">
      <c r="A49" s="103"/>
      <c r="B49" s="340" t="s">
        <v>208</v>
      </c>
      <c r="C49" s="341"/>
      <c r="D49" s="342"/>
      <c r="E49" s="130"/>
      <c r="F49" s="117"/>
    </row>
    <row r="50" spans="1:6" ht="21.75" customHeight="1">
      <c r="A50" s="103"/>
      <c r="B50" s="362" t="s">
        <v>209</v>
      </c>
      <c r="C50" s="363"/>
      <c r="D50" s="364"/>
      <c r="E50" s="130"/>
      <c r="F50" s="117"/>
    </row>
    <row r="51" spans="1:6" ht="15" customHeight="1">
      <c r="A51" s="103"/>
      <c r="B51" s="340" t="s">
        <v>210</v>
      </c>
      <c r="C51" s="341"/>
      <c r="D51" s="342"/>
      <c r="E51" s="130"/>
      <c r="F51" s="117">
        <v>68440</v>
      </c>
    </row>
    <row r="52" spans="1:6" ht="15" customHeight="1">
      <c r="A52" s="103"/>
      <c r="B52" s="291"/>
      <c r="C52" s="292"/>
      <c r="D52" s="293"/>
      <c r="E52" s="130"/>
      <c r="F52" s="117"/>
    </row>
    <row r="53" spans="1:6" ht="12.75" customHeight="1">
      <c r="A53" s="105"/>
      <c r="B53" s="365" t="s">
        <v>215</v>
      </c>
      <c r="C53" s="366"/>
      <c r="D53" s="366"/>
      <c r="E53" s="367"/>
      <c r="F53" s="113">
        <v>470607.25999999995</v>
      </c>
    </row>
    <row r="54" spans="1:6" ht="12.75">
      <c r="A54" s="136"/>
      <c r="B54" s="137"/>
      <c r="C54" s="137"/>
      <c r="D54" s="137"/>
      <c r="E54" s="138"/>
      <c r="F54" s="139"/>
    </row>
    <row r="55" spans="1:6" ht="12.75">
      <c r="A55" s="136"/>
      <c r="B55" s="137"/>
      <c r="C55" s="137"/>
      <c r="D55" s="137"/>
      <c r="E55" s="138"/>
      <c r="F55" s="139"/>
    </row>
    <row r="56" spans="1:6" ht="12.75">
      <c r="A56" s="136"/>
      <c r="B56" s="137"/>
      <c r="C56" s="137"/>
      <c r="D56" s="137"/>
      <c r="E56" s="138"/>
      <c r="F56" s="139"/>
    </row>
    <row r="57" spans="1:6" ht="12.75">
      <c r="A57" s="136"/>
      <c r="B57" s="137"/>
      <c r="C57" s="137"/>
      <c r="D57" s="137"/>
      <c r="E57" s="138"/>
      <c r="F57" s="139"/>
    </row>
    <row r="58" spans="1:6" ht="25.5" customHeight="1">
      <c r="A58" s="78" t="s">
        <v>144</v>
      </c>
      <c r="B58" s="368" t="s">
        <v>145</v>
      </c>
      <c r="C58" s="369"/>
      <c r="D58" s="141" t="s">
        <v>146</v>
      </c>
      <c r="E58" s="138"/>
      <c r="F58" s="139"/>
    </row>
    <row r="59" spans="1:7" ht="27" customHeight="1">
      <c r="A59" s="136"/>
      <c r="B59" s="370" t="s">
        <v>212</v>
      </c>
      <c r="C59" s="371"/>
      <c r="D59" s="165">
        <v>1660</v>
      </c>
      <c r="E59" s="138"/>
      <c r="F59" s="136"/>
      <c r="G59" s="15"/>
    </row>
    <row r="60" spans="1:6" ht="21.75" customHeight="1">
      <c r="A60" s="144"/>
      <c r="B60" s="360" t="s">
        <v>149</v>
      </c>
      <c r="C60" s="361"/>
      <c r="D60" s="148">
        <f>SUM(D59:D59)</f>
        <v>1660</v>
      </c>
      <c r="E60" s="146"/>
      <c r="F60" s="144"/>
    </row>
    <row r="61" spans="1:6" ht="12.75">
      <c r="A61" s="144"/>
      <c r="B61" s="145"/>
      <c r="C61" s="145"/>
      <c r="D61" s="145"/>
      <c r="E61" s="146"/>
      <c r="F61" s="144"/>
    </row>
    <row r="62" spans="2:4" ht="12.75">
      <c r="B62" s="149"/>
      <c r="C62" s="149"/>
      <c r="D62" s="149"/>
    </row>
    <row r="63" spans="2:5" ht="12.75">
      <c r="B63" s="145" t="s">
        <v>150</v>
      </c>
      <c r="C63" s="145"/>
      <c r="D63" s="149"/>
      <c r="E63" s="153" t="s">
        <v>173</v>
      </c>
    </row>
    <row r="64" spans="2:4" ht="12.75">
      <c r="B64" s="145" t="s">
        <v>151</v>
      </c>
      <c r="C64" s="145"/>
      <c r="D64" s="149"/>
    </row>
    <row r="65" spans="2:4" ht="12.75">
      <c r="B65" s="149"/>
      <c r="C65" s="149"/>
      <c r="D65" s="149"/>
    </row>
    <row r="66" spans="2:4" ht="12.75">
      <c r="B66" s="149"/>
      <c r="C66" s="149"/>
      <c r="D66" s="149"/>
    </row>
    <row r="67" spans="2:4" ht="12.75">
      <c r="B67" s="150" t="s">
        <v>153</v>
      </c>
      <c r="C67" s="149"/>
      <c r="D67" s="149"/>
    </row>
    <row r="68" spans="2:4" ht="12.75">
      <c r="B68" s="150" t="s">
        <v>154</v>
      </c>
      <c r="C68" s="149"/>
      <c r="D68" s="149"/>
    </row>
  </sheetData>
  <sheetProtection/>
  <mergeCells count="51">
    <mergeCell ref="B60:C60"/>
    <mergeCell ref="B50:D50"/>
    <mergeCell ref="B51:D51"/>
    <mergeCell ref="B52:D52"/>
    <mergeCell ref="B53:E53"/>
    <mergeCell ref="B58:C58"/>
    <mergeCell ref="B59:C59"/>
    <mergeCell ref="B10:D10"/>
    <mergeCell ref="B11:D11"/>
    <mergeCell ref="B12:D12"/>
    <mergeCell ref="B16:D16"/>
    <mergeCell ref="B17:D17"/>
    <mergeCell ref="B19:D19"/>
    <mergeCell ref="B43:D43"/>
    <mergeCell ref="B44:D44"/>
    <mergeCell ref="B47:D47"/>
    <mergeCell ref="B48:D48"/>
    <mergeCell ref="B8:D8"/>
    <mergeCell ref="A13:A14"/>
    <mergeCell ref="B13:E14"/>
    <mergeCell ref="B30:D30"/>
    <mergeCell ref="B31:D31"/>
    <mergeCell ref="B32:D32"/>
    <mergeCell ref="B49:D49"/>
    <mergeCell ref="B36:D36"/>
    <mergeCell ref="B37:D37"/>
    <mergeCell ref="B38:D38"/>
    <mergeCell ref="B39:D39"/>
    <mergeCell ref="B40:D40"/>
    <mergeCell ref="B41:D41"/>
    <mergeCell ref="B42:D42"/>
    <mergeCell ref="B45:D45"/>
    <mergeCell ref="B46:D46"/>
    <mergeCell ref="B33:D33"/>
    <mergeCell ref="B34:D34"/>
    <mergeCell ref="B35:D35"/>
    <mergeCell ref="B24:D24"/>
    <mergeCell ref="B26:D26"/>
    <mergeCell ref="B28:D28"/>
    <mergeCell ref="B29:D29"/>
    <mergeCell ref="B27:E27"/>
    <mergeCell ref="B23:D23"/>
    <mergeCell ref="A1:F1"/>
    <mergeCell ref="B2:F2"/>
    <mergeCell ref="B3:D3"/>
    <mergeCell ref="B4:D4"/>
    <mergeCell ref="B6:D6"/>
    <mergeCell ref="B7:D7"/>
    <mergeCell ref="F13:F14"/>
    <mergeCell ref="B18:D18"/>
    <mergeCell ref="B20:D20"/>
  </mergeCells>
  <printOptions/>
  <pageMargins left="0.35" right="0.22" top="0.35" bottom="0.2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:F1"/>
    </sheetView>
  </sheetViews>
  <sheetFormatPr defaultColWidth="9.1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7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332" t="s">
        <v>213</v>
      </c>
      <c r="B1" s="332"/>
      <c r="C1" s="332"/>
      <c r="D1" s="332"/>
      <c r="E1" s="332"/>
      <c r="F1" s="332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34" t="s">
        <v>156</v>
      </c>
      <c r="C3" s="334"/>
      <c r="D3" s="334"/>
      <c r="E3" s="91"/>
      <c r="F3" s="89"/>
    </row>
    <row r="4" spans="1:6" ht="13.5" customHeight="1">
      <c r="A4" s="89"/>
      <c r="B4" s="334" t="s">
        <v>216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8773.4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217</v>
      </c>
      <c r="C7" s="330"/>
      <c r="D7" s="331"/>
      <c r="E7" s="93"/>
      <c r="F7" s="154">
        <v>2184954.04</v>
      </c>
    </row>
    <row r="8" spans="1:6" ht="12.75">
      <c r="A8" s="96"/>
      <c r="B8" s="329" t="s">
        <v>66</v>
      </c>
      <c r="C8" s="330"/>
      <c r="D8" s="331"/>
      <c r="E8" s="93"/>
      <c r="F8" s="168">
        <v>17520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329" t="s">
        <v>67</v>
      </c>
      <c r="C10" s="330"/>
      <c r="D10" s="331"/>
      <c r="E10" s="93"/>
      <c r="F10" s="101">
        <f>F7+F8</f>
        <v>2202474.04</v>
      </c>
    </row>
    <row r="11" spans="1:6" ht="24">
      <c r="A11" s="93" t="s">
        <v>62</v>
      </c>
      <c r="B11" s="316" t="s">
        <v>77</v>
      </c>
      <c r="C11" s="316"/>
      <c r="D11" s="316"/>
      <c r="E11" s="114"/>
      <c r="F11" s="115" t="s">
        <v>78</v>
      </c>
    </row>
    <row r="12" spans="1:8" ht="12.75">
      <c r="A12" s="105"/>
      <c r="B12" s="324" t="s">
        <v>79</v>
      </c>
      <c r="C12" s="325"/>
      <c r="D12" s="326"/>
      <c r="E12" s="103"/>
      <c r="F12" s="167">
        <f>F13+F30</f>
        <v>1900687.7199999997</v>
      </c>
      <c r="H12" s="107"/>
    </row>
    <row r="13" spans="1:6" ht="12.75" customHeight="1">
      <c r="A13" s="358">
        <v>1</v>
      </c>
      <c r="B13" s="317" t="s">
        <v>90</v>
      </c>
      <c r="C13" s="318"/>
      <c r="D13" s="318"/>
      <c r="E13" s="319"/>
      <c r="F13" s="335">
        <f>F15+F16+F17+F18+F19+F20+F21+F22+F23+F24+F25+F26+F27+F28+F29</f>
        <v>695146.7918712586</v>
      </c>
    </row>
    <row r="14" spans="1:6" ht="12.75">
      <c r="A14" s="359"/>
      <c r="B14" s="320"/>
      <c r="C14" s="321"/>
      <c r="D14" s="321"/>
      <c r="E14" s="322"/>
      <c r="F14" s="336"/>
    </row>
    <row r="15" spans="1:8" ht="23.25" customHeight="1">
      <c r="A15" s="103">
        <v>1.1</v>
      </c>
      <c r="B15" s="105" t="s">
        <v>27</v>
      </c>
      <c r="C15" s="105"/>
      <c r="D15" s="105"/>
      <c r="E15" s="120" t="s">
        <v>92</v>
      </c>
      <c r="F15" s="160">
        <v>130884.27839999997</v>
      </c>
      <c r="H15" s="15"/>
    </row>
    <row r="16" spans="1:6" ht="24">
      <c r="A16" s="327">
        <v>1.2</v>
      </c>
      <c r="B16" s="372" t="s">
        <v>30</v>
      </c>
      <c r="C16" s="373"/>
      <c r="D16" s="374"/>
      <c r="E16" s="118" t="s">
        <v>219</v>
      </c>
      <c r="F16" s="160">
        <v>0</v>
      </c>
    </row>
    <row r="17" spans="1:6" ht="24">
      <c r="A17" s="328"/>
      <c r="B17" s="375"/>
      <c r="C17" s="376"/>
      <c r="D17" s="377"/>
      <c r="E17" s="118" t="s">
        <v>220</v>
      </c>
      <c r="F17" s="160">
        <v>8012.0584</v>
      </c>
    </row>
    <row r="18" spans="1:6" ht="12.75">
      <c r="A18" s="103">
        <v>1.3</v>
      </c>
      <c r="B18" s="294" t="s">
        <v>96</v>
      </c>
      <c r="C18" s="295"/>
      <c r="D18" s="296"/>
      <c r="E18" s="118"/>
      <c r="F18" s="160">
        <v>127.91999999999997</v>
      </c>
    </row>
    <row r="19" spans="1:6" ht="25.5" customHeight="1">
      <c r="A19" s="103">
        <v>1.4</v>
      </c>
      <c r="B19" s="337" t="s">
        <v>98</v>
      </c>
      <c r="C19" s="338"/>
      <c r="D19" s="339"/>
      <c r="E19" s="143"/>
      <c r="F19" s="160"/>
    </row>
    <row r="20" spans="1:6" ht="48">
      <c r="A20" s="327">
        <v>1.5</v>
      </c>
      <c r="B20" s="372" t="s">
        <v>211</v>
      </c>
      <c r="C20" s="373"/>
      <c r="D20" s="374"/>
      <c r="E20" s="118" t="s">
        <v>162</v>
      </c>
      <c r="F20" s="171">
        <v>828.2089599999999</v>
      </c>
    </row>
    <row r="21" spans="1:6" ht="36">
      <c r="A21" s="328"/>
      <c r="B21" s="375"/>
      <c r="C21" s="376"/>
      <c r="D21" s="377"/>
      <c r="E21" s="118" t="s">
        <v>221</v>
      </c>
      <c r="F21" s="169">
        <v>4313.581431592001</v>
      </c>
    </row>
    <row r="22" spans="1:6" ht="12.75">
      <c r="A22" s="103">
        <v>1.6</v>
      </c>
      <c r="B22" s="294" t="s">
        <v>107</v>
      </c>
      <c r="C22" s="295"/>
      <c r="D22" s="296"/>
      <c r="E22" s="120"/>
      <c r="F22" s="109"/>
    </row>
    <row r="23" spans="1:6" ht="24">
      <c r="A23" s="327">
        <v>1.7</v>
      </c>
      <c r="B23" s="372" t="s">
        <v>109</v>
      </c>
      <c r="C23" s="373"/>
      <c r="D23" s="374"/>
      <c r="E23" s="118" t="s">
        <v>186</v>
      </c>
      <c r="F23" s="170">
        <v>1506.4285399999999</v>
      </c>
    </row>
    <row r="24" spans="1:6" ht="12.75">
      <c r="A24" s="328"/>
      <c r="B24" s="375"/>
      <c r="C24" s="376"/>
      <c r="D24" s="377"/>
      <c r="E24" s="118" t="s">
        <v>222</v>
      </c>
      <c r="F24" s="169">
        <v>9597.57396</v>
      </c>
    </row>
    <row r="25" spans="1:6" ht="21" customHeight="1">
      <c r="A25" s="103">
        <v>1.8</v>
      </c>
      <c r="B25" s="105" t="s">
        <v>112</v>
      </c>
      <c r="C25" s="105"/>
      <c r="D25" s="105"/>
      <c r="E25" s="120"/>
      <c r="F25" s="109">
        <v>1336.6764156899999</v>
      </c>
    </row>
    <row r="26" spans="1:6" ht="22.5" customHeight="1">
      <c r="A26" s="103">
        <v>1.9</v>
      </c>
      <c r="B26" s="294" t="s">
        <v>164</v>
      </c>
      <c r="C26" s="295"/>
      <c r="D26" s="296"/>
      <c r="E26" s="120"/>
      <c r="F26" s="109">
        <f>D66</f>
        <v>44522.6</v>
      </c>
    </row>
    <row r="27" spans="1:8" ht="24">
      <c r="A27" s="103" t="s">
        <v>187</v>
      </c>
      <c r="B27" s="294" t="s">
        <v>116</v>
      </c>
      <c r="C27" s="295"/>
      <c r="D27" s="296"/>
      <c r="E27" s="118" t="s">
        <v>178</v>
      </c>
      <c r="F27" s="161">
        <v>374041.3582259767</v>
      </c>
      <c r="H27" s="64"/>
    </row>
    <row r="28" spans="1:6" ht="20.25" customHeight="1">
      <c r="A28" s="103">
        <v>1.11</v>
      </c>
      <c r="B28" s="105" t="s">
        <v>119</v>
      </c>
      <c r="C28" s="105"/>
      <c r="D28" s="105"/>
      <c r="E28" s="120" t="s">
        <v>120</v>
      </c>
      <c r="F28" s="161">
        <v>34697.62753799999</v>
      </c>
    </row>
    <row r="29" spans="1:6" ht="12.75">
      <c r="A29" s="103">
        <v>1.12</v>
      </c>
      <c r="B29" s="294" t="s">
        <v>122</v>
      </c>
      <c r="C29" s="295"/>
      <c r="D29" s="296"/>
      <c r="E29" s="118"/>
      <c r="F29" s="162">
        <v>85278.48</v>
      </c>
    </row>
    <row r="30" spans="1:8" ht="28.5" customHeight="1">
      <c r="A30" s="94">
        <v>2</v>
      </c>
      <c r="B30" s="309" t="s">
        <v>123</v>
      </c>
      <c r="C30" s="310"/>
      <c r="D30" s="310"/>
      <c r="E30" s="311"/>
      <c r="F30" s="167">
        <f>F31+F32+F33+F34</f>
        <v>1205540.9281287412</v>
      </c>
      <c r="H30" s="64"/>
    </row>
    <row r="31" spans="1:6" ht="39" customHeight="1">
      <c r="A31" s="152">
        <v>2.1</v>
      </c>
      <c r="B31" s="343" t="s">
        <v>179</v>
      </c>
      <c r="C31" s="344"/>
      <c r="D31" s="345"/>
      <c r="E31" s="152" t="s">
        <v>125</v>
      </c>
      <c r="F31" s="166">
        <v>402918.86601900734</v>
      </c>
    </row>
    <row r="32" spans="1:8" ht="36.75" customHeight="1">
      <c r="A32" s="163" t="s">
        <v>188</v>
      </c>
      <c r="B32" s="306" t="s">
        <v>180</v>
      </c>
      <c r="C32" s="307"/>
      <c r="D32" s="308"/>
      <c r="E32" s="103" t="s">
        <v>127</v>
      </c>
      <c r="F32" s="109">
        <v>427830.862109734</v>
      </c>
      <c r="H32" s="173"/>
    </row>
    <row r="33" spans="1:6" ht="27.75" customHeight="1">
      <c r="A33" s="128" t="s">
        <v>189</v>
      </c>
      <c r="B33" s="306" t="s">
        <v>167</v>
      </c>
      <c r="C33" s="307"/>
      <c r="D33" s="308"/>
      <c r="E33" s="103" t="s">
        <v>127</v>
      </c>
      <c r="F33" s="109">
        <v>124231.19999999997</v>
      </c>
    </row>
    <row r="34" spans="1:8" ht="25.5" customHeight="1">
      <c r="A34" s="103">
        <v>2.4</v>
      </c>
      <c r="B34" s="306" t="s">
        <v>190</v>
      </c>
      <c r="C34" s="307"/>
      <c r="D34" s="308"/>
      <c r="E34" s="103" t="s">
        <v>127</v>
      </c>
      <c r="F34" s="164">
        <f>SUM(F35:F55)</f>
        <v>250560</v>
      </c>
      <c r="H34" s="64"/>
    </row>
    <row r="35" spans="1:6" ht="15" customHeight="1">
      <c r="A35" s="103"/>
      <c r="B35" s="340" t="s">
        <v>191</v>
      </c>
      <c r="C35" s="341"/>
      <c r="D35" s="342"/>
      <c r="E35" s="130"/>
      <c r="F35" s="117"/>
    </row>
    <row r="36" spans="1:6" ht="15" customHeight="1">
      <c r="A36" s="103"/>
      <c r="B36" s="340" t="s">
        <v>192</v>
      </c>
      <c r="C36" s="341"/>
      <c r="D36" s="342"/>
      <c r="E36" s="130"/>
      <c r="F36" s="117"/>
    </row>
    <row r="37" spans="1:6" ht="15" customHeight="1">
      <c r="A37" s="103"/>
      <c r="B37" s="340" t="s">
        <v>193</v>
      </c>
      <c r="C37" s="341"/>
      <c r="D37" s="342"/>
      <c r="E37" s="130"/>
      <c r="F37" s="117">
        <v>310</v>
      </c>
    </row>
    <row r="38" spans="1:6" ht="15" customHeight="1">
      <c r="A38" s="103"/>
      <c r="B38" s="340" t="s">
        <v>194</v>
      </c>
      <c r="C38" s="341"/>
      <c r="D38" s="342"/>
      <c r="E38" s="130"/>
      <c r="F38" s="117"/>
    </row>
    <row r="39" spans="1:6" ht="15" customHeight="1">
      <c r="A39" s="103"/>
      <c r="B39" s="346" t="s">
        <v>195</v>
      </c>
      <c r="C39" s="347"/>
      <c r="D39" s="348"/>
      <c r="E39" s="130"/>
      <c r="F39" s="117"/>
    </row>
    <row r="40" spans="1:6" ht="15" customHeight="1">
      <c r="A40" s="103"/>
      <c r="B40" s="340" t="s">
        <v>218</v>
      </c>
      <c r="C40" s="341"/>
      <c r="D40" s="342"/>
      <c r="E40" s="130"/>
      <c r="F40" s="117">
        <v>5370</v>
      </c>
    </row>
    <row r="41" spans="1:6" ht="15" customHeight="1">
      <c r="A41" s="103"/>
      <c r="B41" s="340" t="s">
        <v>197</v>
      </c>
      <c r="C41" s="341"/>
      <c r="D41" s="342"/>
      <c r="E41" s="130"/>
      <c r="F41" s="117"/>
    </row>
    <row r="42" spans="1:6" ht="15" customHeight="1">
      <c r="A42" s="103"/>
      <c r="B42" s="349" t="s">
        <v>198</v>
      </c>
      <c r="C42" s="350"/>
      <c r="D42" s="351"/>
      <c r="E42" s="130"/>
      <c r="F42" s="117"/>
    </row>
    <row r="43" spans="1:6" ht="15" customHeight="1">
      <c r="A43" s="103"/>
      <c r="B43" s="349" t="s">
        <v>199</v>
      </c>
      <c r="C43" s="350"/>
      <c r="D43" s="351"/>
      <c r="E43" s="130"/>
      <c r="F43" s="117">
        <v>9720</v>
      </c>
    </row>
    <row r="44" spans="1:6" ht="15" customHeight="1">
      <c r="A44" s="103"/>
      <c r="B44" s="352" t="s">
        <v>200</v>
      </c>
      <c r="C44" s="353"/>
      <c r="D44" s="354"/>
      <c r="E44" s="130"/>
      <c r="F44" s="117"/>
    </row>
    <row r="45" spans="1:6" ht="15" customHeight="1">
      <c r="A45" s="103"/>
      <c r="B45" s="349" t="s">
        <v>201</v>
      </c>
      <c r="C45" s="350"/>
      <c r="D45" s="351"/>
      <c r="E45" s="130"/>
      <c r="F45" s="117">
        <v>6840</v>
      </c>
    </row>
    <row r="46" spans="1:6" ht="15" customHeight="1">
      <c r="A46" s="103"/>
      <c r="B46" s="340" t="s">
        <v>202</v>
      </c>
      <c r="C46" s="341"/>
      <c r="D46" s="342"/>
      <c r="E46" s="130"/>
      <c r="F46" s="117"/>
    </row>
    <row r="47" spans="1:6" ht="15" customHeight="1">
      <c r="A47" s="103"/>
      <c r="B47" s="349" t="s">
        <v>203</v>
      </c>
      <c r="C47" s="350"/>
      <c r="D47" s="351"/>
      <c r="E47" s="130"/>
      <c r="F47" s="117">
        <v>11840</v>
      </c>
    </row>
    <row r="48" spans="1:6" ht="23.25" customHeight="1">
      <c r="A48" s="103"/>
      <c r="B48" s="355" t="s">
        <v>204</v>
      </c>
      <c r="C48" s="356"/>
      <c r="D48" s="357"/>
      <c r="E48" s="130"/>
      <c r="F48" s="117">
        <v>47640</v>
      </c>
    </row>
    <row r="49" spans="1:6" ht="24.75" customHeight="1">
      <c r="A49" s="103"/>
      <c r="B49" s="355" t="s">
        <v>205</v>
      </c>
      <c r="C49" s="356"/>
      <c r="D49" s="357"/>
      <c r="E49" s="130"/>
      <c r="F49" s="117">
        <v>17290</v>
      </c>
    </row>
    <row r="50" spans="1:6" ht="15" customHeight="1">
      <c r="A50" s="103"/>
      <c r="B50" s="349" t="s">
        <v>206</v>
      </c>
      <c r="C50" s="350"/>
      <c r="D50" s="351"/>
      <c r="E50" s="130"/>
      <c r="F50" s="117">
        <v>110</v>
      </c>
    </row>
    <row r="51" spans="1:6" ht="15" customHeight="1">
      <c r="A51" s="103"/>
      <c r="B51" s="349" t="s">
        <v>207</v>
      </c>
      <c r="C51" s="350"/>
      <c r="D51" s="351"/>
      <c r="E51" s="130"/>
      <c r="F51" s="117">
        <v>110840</v>
      </c>
    </row>
    <row r="52" spans="1:6" ht="15" customHeight="1">
      <c r="A52" s="103"/>
      <c r="B52" s="340" t="s">
        <v>208</v>
      </c>
      <c r="C52" s="341"/>
      <c r="D52" s="342"/>
      <c r="E52" s="130"/>
      <c r="F52" s="117"/>
    </row>
    <row r="53" spans="1:6" ht="21.75" customHeight="1">
      <c r="A53" s="103"/>
      <c r="B53" s="362" t="s">
        <v>209</v>
      </c>
      <c r="C53" s="363"/>
      <c r="D53" s="364"/>
      <c r="E53" s="130"/>
      <c r="F53" s="117"/>
    </row>
    <row r="54" spans="1:6" ht="15" customHeight="1">
      <c r="A54" s="103"/>
      <c r="B54" s="340" t="s">
        <v>210</v>
      </c>
      <c r="C54" s="341"/>
      <c r="D54" s="342"/>
      <c r="E54" s="130"/>
      <c r="F54" s="117">
        <v>14110</v>
      </c>
    </row>
    <row r="55" spans="1:6" ht="15" customHeight="1">
      <c r="A55" s="103"/>
      <c r="B55" s="382" t="s">
        <v>218</v>
      </c>
      <c r="C55" s="383"/>
      <c r="D55" s="384"/>
      <c r="E55" s="130"/>
      <c r="F55" s="117">
        <v>26490</v>
      </c>
    </row>
    <row r="56" spans="1:6" ht="12.75" customHeight="1">
      <c r="A56" s="105"/>
      <c r="B56" s="365"/>
      <c r="C56" s="366"/>
      <c r="D56" s="366"/>
      <c r="E56" s="367"/>
      <c r="F56" s="113"/>
    </row>
    <row r="57" spans="1:6" ht="12.75">
      <c r="A57" s="136"/>
      <c r="B57" s="137"/>
      <c r="C57" s="137"/>
      <c r="D57" s="137"/>
      <c r="E57" s="138"/>
      <c r="F57" s="139"/>
    </row>
    <row r="58" spans="1:6" ht="12.75">
      <c r="A58" s="136"/>
      <c r="B58" s="137"/>
      <c r="C58" s="137"/>
      <c r="D58" s="137"/>
      <c r="E58" s="138"/>
      <c r="F58" s="139"/>
    </row>
    <row r="59" spans="1:6" ht="12.75">
      <c r="A59" s="136"/>
      <c r="B59" s="137"/>
      <c r="C59" s="137"/>
      <c r="D59" s="137"/>
      <c r="E59" s="138"/>
      <c r="F59" s="139"/>
    </row>
    <row r="60" spans="1:6" ht="12.75">
      <c r="A60" s="136"/>
      <c r="B60" s="137"/>
      <c r="C60" s="137"/>
      <c r="D60" s="137"/>
      <c r="E60" s="138"/>
      <c r="F60" s="139"/>
    </row>
    <row r="61" spans="1:6" ht="25.5" customHeight="1">
      <c r="A61" s="78" t="s">
        <v>144</v>
      </c>
      <c r="B61" s="368" t="s">
        <v>145</v>
      </c>
      <c r="C61" s="369"/>
      <c r="D61" s="141" t="s">
        <v>146</v>
      </c>
      <c r="E61" s="138"/>
      <c r="F61" s="139"/>
    </row>
    <row r="62" spans="1:7" ht="40.5" customHeight="1">
      <c r="A62" s="136"/>
      <c r="B62" s="370" t="s">
        <v>223</v>
      </c>
      <c r="C62" s="371"/>
      <c r="D62" s="172">
        <v>4899.42</v>
      </c>
      <c r="E62" s="138"/>
      <c r="F62" s="136"/>
      <c r="G62" s="15"/>
    </row>
    <row r="63" spans="1:7" ht="27" customHeight="1">
      <c r="A63" s="136"/>
      <c r="B63" s="378" t="s">
        <v>224</v>
      </c>
      <c r="C63" s="379"/>
      <c r="D63" s="172">
        <v>2449.48</v>
      </c>
      <c r="E63" s="138"/>
      <c r="F63" s="136"/>
      <c r="G63" s="15"/>
    </row>
    <row r="64" spans="1:7" ht="40.5" customHeight="1">
      <c r="A64" s="136"/>
      <c r="B64" s="378" t="s">
        <v>225</v>
      </c>
      <c r="C64" s="379"/>
      <c r="D64" s="172">
        <v>12673.199999999999</v>
      </c>
      <c r="E64" s="138"/>
      <c r="F64" s="136"/>
      <c r="G64" s="15"/>
    </row>
    <row r="65" spans="1:7" ht="17.25" customHeight="1">
      <c r="A65" s="136"/>
      <c r="B65" s="380" t="s">
        <v>226</v>
      </c>
      <c r="C65" s="381"/>
      <c r="D65" s="172">
        <v>24500.5</v>
      </c>
      <c r="E65" s="138"/>
      <c r="F65" s="136"/>
      <c r="G65" s="15"/>
    </row>
    <row r="66" spans="1:6" ht="21.75" customHeight="1">
      <c r="A66" s="144"/>
      <c r="B66" s="360" t="s">
        <v>149</v>
      </c>
      <c r="C66" s="361"/>
      <c r="D66" s="148">
        <f>SUM(D62:D65)</f>
        <v>44522.6</v>
      </c>
      <c r="E66" s="146"/>
      <c r="F66" s="144"/>
    </row>
    <row r="67" spans="1:6" ht="12.75">
      <c r="A67" s="144"/>
      <c r="B67" s="145"/>
      <c r="C67" s="145"/>
      <c r="D67" s="145"/>
      <c r="E67" s="146"/>
      <c r="F67" s="144"/>
    </row>
    <row r="68" spans="2:4" ht="12.75">
      <c r="B68" s="149"/>
      <c r="C68" s="149"/>
      <c r="D68" s="149"/>
    </row>
    <row r="69" spans="2:5" ht="12.75">
      <c r="B69" s="145" t="s">
        <v>150</v>
      </c>
      <c r="C69" s="145"/>
      <c r="D69" s="149"/>
      <c r="E69" s="153" t="s">
        <v>173</v>
      </c>
    </row>
    <row r="70" spans="2:4" ht="12.75">
      <c r="B70" s="145" t="s">
        <v>151</v>
      </c>
      <c r="C70" s="145"/>
      <c r="D70" s="149"/>
    </row>
    <row r="71" spans="2:4" ht="12.75">
      <c r="B71" s="149"/>
      <c r="C71" s="149"/>
      <c r="D71" s="149"/>
    </row>
    <row r="72" spans="2:4" ht="12.75">
      <c r="B72" s="149"/>
      <c r="C72" s="149"/>
      <c r="D72" s="149"/>
    </row>
    <row r="73" spans="2:4" ht="12.75">
      <c r="B73" s="150" t="s">
        <v>153</v>
      </c>
      <c r="C73" s="149"/>
      <c r="D73" s="149"/>
    </row>
    <row r="74" spans="2:4" ht="12.75">
      <c r="B74" s="150" t="s">
        <v>154</v>
      </c>
      <c r="C74" s="149"/>
      <c r="D74" s="149"/>
    </row>
  </sheetData>
  <sheetProtection/>
  <mergeCells count="58">
    <mergeCell ref="B64:C64"/>
    <mergeCell ref="B65:C65"/>
    <mergeCell ref="B66:C66"/>
    <mergeCell ref="B51:D51"/>
    <mergeCell ref="B52:D52"/>
    <mergeCell ref="B53:D53"/>
    <mergeCell ref="B54:D54"/>
    <mergeCell ref="B55:D55"/>
    <mergeCell ref="B56:E56"/>
    <mergeCell ref="B63:C63"/>
    <mergeCell ref="B62:C62"/>
    <mergeCell ref="B47:D47"/>
    <mergeCell ref="B48:D48"/>
    <mergeCell ref="B49:D49"/>
    <mergeCell ref="B50:D50"/>
    <mergeCell ref="B61:C61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E30"/>
    <mergeCell ref="B31:D31"/>
    <mergeCell ref="B32:D32"/>
    <mergeCell ref="B33:D33"/>
    <mergeCell ref="B34:D34"/>
    <mergeCell ref="F13:F14"/>
    <mergeCell ref="B18:D18"/>
    <mergeCell ref="B19:D19"/>
    <mergeCell ref="B22:D22"/>
    <mergeCell ref="B26:D26"/>
    <mergeCell ref="B27:D27"/>
    <mergeCell ref="B8:D8"/>
    <mergeCell ref="B10:D10"/>
    <mergeCell ref="B11:D11"/>
    <mergeCell ref="B12:D12"/>
    <mergeCell ref="A13:A14"/>
    <mergeCell ref="B13:E14"/>
    <mergeCell ref="A1:F1"/>
    <mergeCell ref="B2:F2"/>
    <mergeCell ref="B3:D3"/>
    <mergeCell ref="B4:D4"/>
    <mergeCell ref="B6:D6"/>
    <mergeCell ref="B7:D7"/>
    <mergeCell ref="A16:A17"/>
    <mergeCell ref="B16:D17"/>
    <mergeCell ref="A20:A21"/>
    <mergeCell ref="B20:D21"/>
    <mergeCell ref="A23:A24"/>
    <mergeCell ref="B23:D24"/>
  </mergeCells>
  <printOptions/>
  <pageMargins left="0.31" right="0.32" top="0.59" bottom="0.21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H20" sqref="H20"/>
    </sheetView>
  </sheetViews>
  <sheetFormatPr defaultColWidth="9.1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7" customWidth="1"/>
    <col min="6" max="6" width="14.375" style="0" customWidth="1"/>
    <col min="7" max="7" width="12.875" style="0" bestFit="1" customWidth="1"/>
    <col min="8" max="8" width="16.125" style="0" customWidth="1"/>
  </cols>
  <sheetData>
    <row r="1" spans="1:6" ht="15.75">
      <c r="A1" s="394" t="s">
        <v>213</v>
      </c>
      <c r="B1" s="394"/>
      <c r="C1" s="394"/>
      <c r="D1" s="394"/>
      <c r="E1" s="394"/>
      <c r="F1" s="394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95" t="s">
        <v>156</v>
      </c>
      <c r="C3" s="395"/>
      <c r="D3" s="395"/>
      <c r="E3" s="91"/>
      <c r="F3" s="89"/>
    </row>
    <row r="4" spans="1:6" ht="13.5" customHeight="1">
      <c r="A4" s="89"/>
      <c r="B4" s="334" t="s">
        <v>227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8771.7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228</v>
      </c>
      <c r="C7" s="330"/>
      <c r="D7" s="331"/>
      <c r="E7" s="93"/>
      <c r="F7" s="154">
        <v>2198328.96</v>
      </c>
    </row>
    <row r="8" spans="1:6" ht="12.75">
      <c r="A8" s="96"/>
      <c r="B8" s="329" t="s">
        <v>66</v>
      </c>
      <c r="C8" s="330"/>
      <c r="D8" s="331"/>
      <c r="E8" s="93"/>
      <c r="F8" s="174">
        <v>16800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329" t="s">
        <v>67</v>
      </c>
      <c r="C10" s="330"/>
      <c r="D10" s="331"/>
      <c r="E10" s="93"/>
      <c r="F10" s="101">
        <f>F7+F8</f>
        <v>2215128.96</v>
      </c>
    </row>
    <row r="11" spans="1:6" ht="24">
      <c r="A11" s="93" t="s">
        <v>62</v>
      </c>
      <c r="B11" s="316" t="s">
        <v>77</v>
      </c>
      <c r="C11" s="316"/>
      <c r="D11" s="316"/>
      <c r="E11" s="114"/>
      <c r="F11" s="115" t="s">
        <v>78</v>
      </c>
    </row>
    <row r="12" spans="1:8" ht="12.75">
      <c r="A12" s="105"/>
      <c r="B12" s="324" t="s">
        <v>79</v>
      </c>
      <c r="C12" s="325"/>
      <c r="D12" s="326"/>
      <c r="E12" s="103"/>
      <c r="F12" s="179">
        <f>F13+F28</f>
        <v>3354255.838490588</v>
      </c>
      <c r="H12" s="107"/>
    </row>
    <row r="13" spans="1:6" ht="12.75" customHeight="1">
      <c r="A13" s="358">
        <v>1</v>
      </c>
      <c r="B13" s="317" t="s">
        <v>90</v>
      </c>
      <c r="C13" s="318"/>
      <c r="D13" s="318"/>
      <c r="E13" s="319"/>
      <c r="F13" s="392">
        <f>F15+F16+F17+F18+F19+F20+F21+F22+F23+F24+F25+F26+F27</f>
        <v>667111.2514905882</v>
      </c>
    </row>
    <row r="14" spans="1:6" ht="12.75">
      <c r="A14" s="359"/>
      <c r="B14" s="320"/>
      <c r="C14" s="321"/>
      <c r="D14" s="321"/>
      <c r="E14" s="322"/>
      <c r="F14" s="393"/>
    </row>
    <row r="15" spans="1:8" ht="23.25" customHeight="1">
      <c r="A15" s="327">
        <v>1.1</v>
      </c>
      <c r="B15" s="388" t="s">
        <v>27</v>
      </c>
      <c r="C15" s="388"/>
      <c r="D15" s="388"/>
      <c r="E15" s="120" t="s">
        <v>92</v>
      </c>
      <c r="F15" s="160">
        <v>109070.23199999997</v>
      </c>
      <c r="H15" s="15"/>
    </row>
    <row r="16" spans="1:6" ht="24">
      <c r="A16" s="328"/>
      <c r="B16" s="388"/>
      <c r="C16" s="388"/>
      <c r="D16" s="388"/>
      <c r="E16" s="118" t="s">
        <v>231</v>
      </c>
      <c r="F16" s="160">
        <v>24043.68</v>
      </c>
    </row>
    <row r="17" spans="1:6" ht="24">
      <c r="A17" s="152">
        <v>1.2</v>
      </c>
      <c r="B17" s="389" t="s">
        <v>30</v>
      </c>
      <c r="C17" s="390"/>
      <c r="D17" s="391"/>
      <c r="E17" s="118" t="s">
        <v>220</v>
      </c>
      <c r="F17" s="160">
        <v>13252.4384</v>
      </c>
    </row>
    <row r="18" spans="1:6" ht="12.75">
      <c r="A18" s="103">
        <v>1.3</v>
      </c>
      <c r="B18" s="294" t="s">
        <v>96</v>
      </c>
      <c r="C18" s="295"/>
      <c r="D18" s="296"/>
      <c r="E18" s="118"/>
      <c r="F18" s="160">
        <v>101.17999999999999</v>
      </c>
    </row>
    <row r="19" spans="1:6" ht="25.5" customHeight="1">
      <c r="A19" s="103">
        <v>1.4</v>
      </c>
      <c r="B19" s="337" t="s">
        <v>98</v>
      </c>
      <c r="C19" s="338"/>
      <c r="D19" s="339"/>
      <c r="E19" s="143"/>
      <c r="F19" s="170"/>
    </row>
    <row r="20" spans="1:6" ht="36">
      <c r="A20" s="129">
        <v>1.5</v>
      </c>
      <c r="B20" s="389" t="s">
        <v>232</v>
      </c>
      <c r="C20" s="390"/>
      <c r="D20" s="391"/>
      <c r="E20" s="118" t="s">
        <v>221</v>
      </c>
      <c r="F20" s="169">
        <v>8567.77549688</v>
      </c>
    </row>
    <row r="21" spans="1:6" ht="12.75">
      <c r="A21" s="103">
        <v>1.6</v>
      </c>
      <c r="B21" s="294" t="s">
        <v>107</v>
      </c>
      <c r="C21" s="295"/>
      <c r="D21" s="296"/>
      <c r="E21" s="120"/>
      <c r="F21" s="175"/>
    </row>
    <row r="22" spans="1:6" ht="12.75">
      <c r="A22" s="152">
        <v>1.7</v>
      </c>
      <c r="B22" s="389" t="s">
        <v>109</v>
      </c>
      <c r="C22" s="390"/>
      <c r="D22" s="391"/>
      <c r="E22" s="118" t="s">
        <v>222</v>
      </c>
      <c r="F22" s="169">
        <v>1481.50473</v>
      </c>
    </row>
    <row r="23" spans="1:6" ht="21" customHeight="1">
      <c r="A23" s="103">
        <v>1.8</v>
      </c>
      <c r="B23" s="105" t="s">
        <v>112</v>
      </c>
      <c r="C23" s="105"/>
      <c r="D23" s="105"/>
      <c r="E23" s="120"/>
      <c r="F23" s="175">
        <v>4796.235</v>
      </c>
    </row>
    <row r="24" spans="1:6" ht="22.5" customHeight="1">
      <c r="A24" s="103">
        <v>1.9</v>
      </c>
      <c r="B24" s="294" t="s">
        <v>164</v>
      </c>
      <c r="C24" s="295"/>
      <c r="D24" s="296"/>
      <c r="E24" s="120"/>
      <c r="F24" s="175">
        <f>D63</f>
        <v>6608</v>
      </c>
    </row>
    <row r="25" spans="1:8" ht="60">
      <c r="A25" s="103" t="s">
        <v>187</v>
      </c>
      <c r="B25" s="294" t="s">
        <v>116</v>
      </c>
      <c r="C25" s="295"/>
      <c r="D25" s="296"/>
      <c r="E25" s="118" t="s">
        <v>233</v>
      </c>
      <c r="F25" s="161">
        <v>374726.76</v>
      </c>
      <c r="H25" s="64"/>
    </row>
    <row r="26" spans="1:6" ht="20.25" customHeight="1">
      <c r="A26" s="103">
        <v>1.11</v>
      </c>
      <c r="B26" s="105" t="s">
        <v>119</v>
      </c>
      <c r="C26" s="105"/>
      <c r="D26" s="105"/>
      <c r="E26" s="120" t="s">
        <v>120</v>
      </c>
      <c r="F26" s="161">
        <v>40220.89586370827</v>
      </c>
    </row>
    <row r="27" spans="1:6" ht="24">
      <c r="A27" s="103">
        <v>1.12</v>
      </c>
      <c r="B27" s="294" t="s">
        <v>122</v>
      </c>
      <c r="C27" s="295"/>
      <c r="D27" s="296"/>
      <c r="E27" s="118" t="s">
        <v>238</v>
      </c>
      <c r="F27" s="161">
        <v>84242.55</v>
      </c>
    </row>
    <row r="28" spans="1:8" ht="28.5" customHeight="1">
      <c r="A28" s="94">
        <v>2</v>
      </c>
      <c r="B28" s="309" t="s">
        <v>123</v>
      </c>
      <c r="C28" s="310"/>
      <c r="D28" s="310"/>
      <c r="E28" s="311"/>
      <c r="F28" s="179">
        <f>F29+F30+F31+F32</f>
        <v>2687144.587</v>
      </c>
      <c r="H28" s="64"/>
    </row>
    <row r="29" spans="1:6" ht="39" customHeight="1">
      <c r="A29" s="152">
        <v>2.1</v>
      </c>
      <c r="B29" s="343" t="s">
        <v>179</v>
      </c>
      <c r="C29" s="344"/>
      <c r="D29" s="345"/>
      <c r="E29" s="152" t="s">
        <v>125</v>
      </c>
      <c r="F29" s="182">
        <v>435106.997</v>
      </c>
    </row>
    <row r="30" spans="1:8" ht="36.75" customHeight="1">
      <c r="A30" s="163" t="s">
        <v>188</v>
      </c>
      <c r="B30" s="306" t="s">
        <v>180</v>
      </c>
      <c r="C30" s="307"/>
      <c r="D30" s="308"/>
      <c r="E30" s="103" t="s">
        <v>127</v>
      </c>
      <c r="F30" s="175">
        <v>437106.44</v>
      </c>
      <c r="G30" s="64"/>
      <c r="H30" s="173"/>
    </row>
    <row r="31" spans="1:6" ht="27.75" customHeight="1">
      <c r="A31" s="128" t="s">
        <v>189</v>
      </c>
      <c r="B31" s="306" t="s">
        <v>167</v>
      </c>
      <c r="C31" s="307"/>
      <c r="D31" s="308"/>
      <c r="E31" s="103" t="s">
        <v>127</v>
      </c>
      <c r="F31" s="175">
        <v>124221.14999999995</v>
      </c>
    </row>
    <row r="32" spans="1:8" ht="25.5" customHeight="1">
      <c r="A32" s="103">
        <v>2.4</v>
      </c>
      <c r="B32" s="306" t="s">
        <v>190</v>
      </c>
      <c r="C32" s="307"/>
      <c r="D32" s="308"/>
      <c r="E32" s="103" t="s">
        <v>127</v>
      </c>
      <c r="F32" s="180">
        <f>SUM(F33:F55)</f>
        <v>1690710</v>
      </c>
      <c r="H32" s="64"/>
    </row>
    <row r="33" spans="1:6" ht="15" customHeight="1">
      <c r="A33" s="103"/>
      <c r="B33" s="340" t="s">
        <v>191</v>
      </c>
      <c r="C33" s="341"/>
      <c r="D33" s="342"/>
      <c r="E33" s="130"/>
      <c r="F33" s="108"/>
    </row>
    <row r="34" spans="1:6" ht="15" customHeight="1">
      <c r="A34" s="103"/>
      <c r="B34" s="340" t="s">
        <v>192</v>
      </c>
      <c r="C34" s="341"/>
      <c r="D34" s="342"/>
      <c r="E34" s="130"/>
      <c r="F34" s="108"/>
    </row>
    <row r="35" spans="1:6" ht="15" customHeight="1">
      <c r="A35" s="103"/>
      <c r="B35" s="340" t="s">
        <v>193</v>
      </c>
      <c r="C35" s="341"/>
      <c r="D35" s="342"/>
      <c r="E35" s="130"/>
      <c r="F35" s="108"/>
    </row>
    <row r="36" spans="1:6" ht="15" customHeight="1">
      <c r="A36" s="103"/>
      <c r="B36" s="340" t="s">
        <v>194</v>
      </c>
      <c r="C36" s="341"/>
      <c r="D36" s="342"/>
      <c r="E36" s="130"/>
      <c r="F36" s="108"/>
    </row>
    <row r="37" spans="1:6" ht="15" customHeight="1">
      <c r="A37" s="103"/>
      <c r="B37" s="346" t="s">
        <v>195</v>
      </c>
      <c r="C37" s="347"/>
      <c r="D37" s="348"/>
      <c r="E37" s="130"/>
      <c r="F37" s="108"/>
    </row>
    <row r="38" spans="1:6" ht="15" customHeight="1">
      <c r="A38" s="103"/>
      <c r="B38" s="340" t="s">
        <v>218</v>
      </c>
      <c r="C38" s="341"/>
      <c r="D38" s="342"/>
      <c r="E38" s="130"/>
      <c r="F38" s="108"/>
    </row>
    <row r="39" spans="1:6" ht="15" customHeight="1">
      <c r="A39" s="103"/>
      <c r="B39" s="340" t="s">
        <v>197</v>
      </c>
      <c r="C39" s="341"/>
      <c r="D39" s="342"/>
      <c r="E39" s="130"/>
      <c r="F39" s="108"/>
    </row>
    <row r="40" spans="1:6" ht="15" customHeight="1">
      <c r="A40" s="103"/>
      <c r="B40" s="349" t="s">
        <v>198</v>
      </c>
      <c r="C40" s="350"/>
      <c r="D40" s="351"/>
      <c r="E40" s="130"/>
      <c r="F40" s="108"/>
    </row>
    <row r="41" spans="1:6" ht="15" customHeight="1">
      <c r="A41" s="103"/>
      <c r="B41" s="349" t="s">
        <v>199</v>
      </c>
      <c r="C41" s="350"/>
      <c r="D41" s="351"/>
      <c r="E41" s="130"/>
      <c r="F41" s="108"/>
    </row>
    <row r="42" spans="1:6" ht="15" customHeight="1">
      <c r="A42" s="103"/>
      <c r="B42" s="352" t="s">
        <v>200</v>
      </c>
      <c r="C42" s="353"/>
      <c r="D42" s="354"/>
      <c r="E42" s="130"/>
      <c r="F42" s="108"/>
    </row>
    <row r="43" spans="1:6" ht="15" customHeight="1">
      <c r="A43" s="103"/>
      <c r="B43" s="349" t="s">
        <v>201</v>
      </c>
      <c r="C43" s="350"/>
      <c r="D43" s="351"/>
      <c r="E43" s="130"/>
      <c r="F43" s="108">
        <v>770</v>
      </c>
    </row>
    <row r="44" spans="1:6" ht="15" customHeight="1">
      <c r="A44" s="103"/>
      <c r="B44" s="340" t="s">
        <v>202</v>
      </c>
      <c r="C44" s="341"/>
      <c r="D44" s="342"/>
      <c r="E44" s="130"/>
      <c r="F44" s="108"/>
    </row>
    <row r="45" spans="1:6" ht="15" customHeight="1">
      <c r="A45" s="103"/>
      <c r="B45" s="349" t="s">
        <v>203</v>
      </c>
      <c r="C45" s="350"/>
      <c r="D45" s="351"/>
      <c r="E45" s="130"/>
      <c r="F45" s="108">
        <v>690010</v>
      </c>
    </row>
    <row r="46" spans="1:6" ht="14.25" customHeight="1">
      <c r="A46" s="103"/>
      <c r="B46" s="355" t="s">
        <v>236</v>
      </c>
      <c r="C46" s="356"/>
      <c r="D46" s="357"/>
      <c r="E46" s="130"/>
      <c r="F46" s="108">
        <v>30920</v>
      </c>
    </row>
    <row r="47" spans="1:6" ht="24.75" customHeight="1">
      <c r="A47" s="103"/>
      <c r="B47" s="355" t="s">
        <v>205</v>
      </c>
      <c r="C47" s="356"/>
      <c r="D47" s="357"/>
      <c r="E47" s="130"/>
      <c r="F47" s="108">
        <v>11010</v>
      </c>
    </row>
    <row r="48" spans="1:6" ht="15" customHeight="1">
      <c r="A48" s="103"/>
      <c r="B48" s="349" t="s">
        <v>206</v>
      </c>
      <c r="C48" s="350"/>
      <c r="D48" s="351"/>
      <c r="E48" s="130"/>
      <c r="F48" s="108">
        <v>5400</v>
      </c>
    </row>
    <row r="49" spans="1:6" ht="15" customHeight="1">
      <c r="A49" s="103"/>
      <c r="B49" s="349" t="s">
        <v>207</v>
      </c>
      <c r="C49" s="350"/>
      <c r="D49" s="351"/>
      <c r="E49" s="130"/>
      <c r="F49" s="108">
        <v>62550</v>
      </c>
    </row>
    <row r="50" spans="1:6" ht="15" customHeight="1">
      <c r="A50" s="103"/>
      <c r="B50" s="340" t="s">
        <v>208</v>
      </c>
      <c r="C50" s="341"/>
      <c r="D50" s="342"/>
      <c r="E50" s="130"/>
      <c r="F50" s="108"/>
    </row>
    <row r="51" spans="1:6" ht="21.75" customHeight="1">
      <c r="A51" s="103"/>
      <c r="B51" s="362" t="s">
        <v>209</v>
      </c>
      <c r="C51" s="363"/>
      <c r="D51" s="364"/>
      <c r="E51" s="130"/>
      <c r="F51" s="108"/>
    </row>
    <row r="52" spans="1:6" ht="15" customHeight="1">
      <c r="A52" s="103"/>
      <c r="B52" s="340" t="s">
        <v>210</v>
      </c>
      <c r="C52" s="341"/>
      <c r="D52" s="342"/>
      <c r="E52" s="130"/>
      <c r="F52" s="108">
        <v>28850</v>
      </c>
    </row>
    <row r="53" spans="1:6" ht="15" customHeight="1">
      <c r="A53" s="103"/>
      <c r="B53" s="176" t="s">
        <v>237</v>
      </c>
      <c r="C53" s="177"/>
      <c r="D53" s="178"/>
      <c r="E53" s="130"/>
      <c r="F53" s="108">
        <v>585900</v>
      </c>
    </row>
    <row r="54" spans="1:6" ht="24.75" customHeight="1">
      <c r="A54" s="103"/>
      <c r="B54" s="385" t="s">
        <v>234</v>
      </c>
      <c r="C54" s="386"/>
      <c r="D54" s="387"/>
      <c r="E54" s="130"/>
      <c r="F54" s="108">
        <v>152440</v>
      </c>
    </row>
    <row r="55" spans="1:6" ht="14.25" customHeight="1">
      <c r="A55" s="103"/>
      <c r="B55" s="385" t="s">
        <v>235</v>
      </c>
      <c r="C55" s="386"/>
      <c r="D55" s="387"/>
      <c r="E55" s="130"/>
      <c r="F55" s="108">
        <v>122860</v>
      </c>
    </row>
    <row r="56" spans="1:6" ht="12.75" customHeight="1">
      <c r="A56" s="105"/>
      <c r="B56" s="365"/>
      <c r="C56" s="366"/>
      <c r="D56" s="366"/>
      <c r="E56" s="367"/>
      <c r="F56" s="181"/>
    </row>
    <row r="57" spans="1:6" ht="12.75">
      <c r="A57" s="136"/>
      <c r="B57" s="137"/>
      <c r="C57" s="137"/>
      <c r="D57" s="137"/>
      <c r="E57" s="138"/>
      <c r="F57" s="139"/>
    </row>
    <row r="58" spans="1:6" ht="12.75">
      <c r="A58" s="136"/>
      <c r="B58" s="137"/>
      <c r="C58" s="137"/>
      <c r="D58" s="137"/>
      <c r="E58" s="138"/>
      <c r="F58" s="139"/>
    </row>
    <row r="59" spans="1:6" ht="12.75">
      <c r="A59" s="136"/>
      <c r="B59" s="137"/>
      <c r="C59" s="137"/>
      <c r="D59" s="137"/>
      <c r="E59" s="138"/>
      <c r="F59" s="139"/>
    </row>
    <row r="60" spans="1:6" ht="12.75">
      <c r="A60" s="136"/>
      <c r="B60" s="137"/>
      <c r="C60" s="137"/>
      <c r="D60" s="137"/>
      <c r="E60" s="138"/>
      <c r="F60" s="139"/>
    </row>
    <row r="61" spans="1:6" ht="25.5" customHeight="1">
      <c r="A61" s="78" t="s">
        <v>144</v>
      </c>
      <c r="B61" s="368" t="s">
        <v>145</v>
      </c>
      <c r="C61" s="369"/>
      <c r="D61" s="141" t="s">
        <v>146</v>
      </c>
      <c r="E61" s="138"/>
      <c r="F61" s="139"/>
    </row>
    <row r="62" spans="1:7" ht="40.5" customHeight="1">
      <c r="A62" s="136"/>
      <c r="B62" s="370" t="s">
        <v>230</v>
      </c>
      <c r="C62" s="371"/>
      <c r="D62" s="172">
        <v>6608</v>
      </c>
      <c r="E62" s="138"/>
      <c r="F62" s="136"/>
      <c r="G62" s="15"/>
    </row>
    <row r="63" spans="1:6" ht="21.75" customHeight="1">
      <c r="A63" s="144"/>
      <c r="B63" s="360" t="s">
        <v>149</v>
      </c>
      <c r="C63" s="361"/>
      <c r="D63" s="148">
        <f>SUM(D62:D62)</f>
        <v>6608</v>
      </c>
      <c r="E63" s="146"/>
      <c r="F63" s="144"/>
    </row>
    <row r="64" spans="1:6" ht="12.75">
      <c r="A64" s="144"/>
      <c r="B64" s="145"/>
      <c r="C64" s="145"/>
      <c r="D64" s="145"/>
      <c r="E64" s="146"/>
      <c r="F64" s="144"/>
    </row>
    <row r="65" spans="2:4" ht="12.75">
      <c r="B65" s="149"/>
      <c r="C65" s="149"/>
      <c r="D65" s="149"/>
    </row>
    <row r="66" spans="2:5" ht="12.75">
      <c r="B66" s="145" t="s">
        <v>150</v>
      </c>
      <c r="C66" s="145"/>
      <c r="D66" s="149"/>
      <c r="E66" s="153" t="s">
        <v>229</v>
      </c>
    </row>
    <row r="67" spans="2:4" ht="12.75">
      <c r="B67" s="145" t="s">
        <v>151</v>
      </c>
      <c r="C67" s="145"/>
      <c r="D67" s="149"/>
    </row>
    <row r="68" spans="2:4" ht="12.75">
      <c r="B68" s="149"/>
      <c r="C68" s="149"/>
      <c r="D68" s="149"/>
    </row>
    <row r="69" spans="2:4" ht="12.75">
      <c r="B69" s="149"/>
      <c r="C69" s="149"/>
      <c r="D69" s="149"/>
    </row>
    <row r="70" spans="2:4" ht="12.75">
      <c r="B70" s="150" t="s">
        <v>153</v>
      </c>
      <c r="C70" s="149"/>
      <c r="D70" s="149"/>
    </row>
    <row r="71" spans="2:4" ht="12.75">
      <c r="B71" s="150" t="s">
        <v>154</v>
      </c>
      <c r="C71" s="149"/>
      <c r="D71" s="149"/>
    </row>
  </sheetData>
  <sheetProtection/>
  <mergeCells count="55">
    <mergeCell ref="B8:D8"/>
    <mergeCell ref="B10:D10"/>
    <mergeCell ref="A1:F1"/>
    <mergeCell ref="B2:F2"/>
    <mergeCell ref="B3:D3"/>
    <mergeCell ref="B4:D4"/>
    <mergeCell ref="B6:D6"/>
    <mergeCell ref="B7:D7"/>
    <mergeCell ref="B11:D11"/>
    <mergeCell ref="B12:D12"/>
    <mergeCell ref="A13:A14"/>
    <mergeCell ref="B13:E14"/>
    <mergeCell ref="F13:F14"/>
    <mergeCell ref="B18:D18"/>
    <mergeCell ref="B19:D19"/>
    <mergeCell ref="A15:A16"/>
    <mergeCell ref="B15:D16"/>
    <mergeCell ref="B17:D17"/>
    <mergeCell ref="B21:D21"/>
    <mergeCell ref="B24:D24"/>
    <mergeCell ref="B20:D20"/>
    <mergeCell ref="B22:D22"/>
    <mergeCell ref="B25:D25"/>
    <mergeCell ref="B27:D27"/>
    <mergeCell ref="B28:E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3:C63"/>
    <mergeCell ref="B52:D52"/>
    <mergeCell ref="B55:D55"/>
    <mergeCell ref="B56:E56"/>
    <mergeCell ref="B61:C61"/>
    <mergeCell ref="B62:C62"/>
    <mergeCell ref="B54:D54"/>
  </mergeCells>
  <printOptions/>
  <pageMargins left="0.45" right="0.24" top="0.41" bottom="0.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7" customWidth="1"/>
    <col min="6" max="6" width="14.375" style="0" customWidth="1"/>
    <col min="7" max="7" width="12.875" style="0" hidden="1" customWidth="1"/>
    <col min="8" max="8" width="16.125" style="0" hidden="1" customWidth="1"/>
  </cols>
  <sheetData>
    <row r="1" spans="1:6" ht="15.75">
      <c r="A1" s="394" t="s">
        <v>213</v>
      </c>
      <c r="B1" s="394"/>
      <c r="C1" s="394"/>
      <c r="D1" s="394"/>
      <c r="E1" s="394"/>
      <c r="F1" s="394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95" t="s">
        <v>156</v>
      </c>
      <c r="C3" s="395"/>
      <c r="D3" s="395"/>
      <c r="E3" s="91"/>
      <c r="F3" s="89"/>
    </row>
    <row r="4" spans="1:6" ht="13.5" customHeight="1">
      <c r="A4" s="89"/>
      <c r="B4" s="334" t="s">
        <v>239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8771.7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8" ht="12.75">
      <c r="A7" s="96"/>
      <c r="B7" s="329" t="s">
        <v>244</v>
      </c>
      <c r="C7" s="330"/>
      <c r="D7" s="331"/>
      <c r="E7" s="93"/>
      <c r="F7" s="183">
        <v>2364657.5</v>
      </c>
      <c r="H7">
        <v>1789935.68</v>
      </c>
    </row>
    <row r="8" spans="1:6" ht="12.75">
      <c r="A8" s="96"/>
      <c r="B8" s="329" t="s">
        <v>66</v>
      </c>
      <c r="C8" s="330"/>
      <c r="D8" s="331"/>
      <c r="E8" s="93"/>
      <c r="F8" s="174">
        <v>16800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329" t="s">
        <v>67</v>
      </c>
      <c r="C10" s="330"/>
      <c r="D10" s="331"/>
      <c r="E10" s="93"/>
      <c r="F10" s="101">
        <f>F7+F8</f>
        <v>2381457.5</v>
      </c>
    </row>
    <row r="11" spans="1:6" ht="24">
      <c r="A11" s="93" t="s">
        <v>62</v>
      </c>
      <c r="B11" s="316" t="s">
        <v>77</v>
      </c>
      <c r="C11" s="316"/>
      <c r="D11" s="316"/>
      <c r="E11" s="114"/>
      <c r="F11" s="115" t="s">
        <v>78</v>
      </c>
    </row>
    <row r="12" spans="1:8" ht="12.75">
      <c r="A12" s="105"/>
      <c r="B12" s="324" t="s">
        <v>79</v>
      </c>
      <c r="C12" s="325"/>
      <c r="D12" s="326"/>
      <c r="E12" s="103"/>
      <c r="F12" s="179">
        <f>F13+F26</f>
        <v>2660328.27842827</v>
      </c>
      <c r="H12" s="107"/>
    </row>
    <row r="13" spans="1:6" ht="12.75" customHeight="1">
      <c r="A13" s="358">
        <v>1</v>
      </c>
      <c r="B13" s="317" t="s">
        <v>90</v>
      </c>
      <c r="C13" s="318"/>
      <c r="D13" s="318"/>
      <c r="E13" s="319"/>
      <c r="F13" s="392">
        <f>F15+F16+F17+F18+F19+F20+F21+F22+F23+F24+F25</f>
        <v>660504.8404282699</v>
      </c>
    </row>
    <row r="14" spans="1:6" ht="12.75">
      <c r="A14" s="359"/>
      <c r="B14" s="320"/>
      <c r="C14" s="321"/>
      <c r="D14" s="321"/>
      <c r="E14" s="322"/>
      <c r="F14" s="393"/>
    </row>
    <row r="15" spans="1:8" ht="23.25" customHeight="1">
      <c r="A15" s="327">
        <v>1.1</v>
      </c>
      <c r="B15" s="388" t="s">
        <v>27</v>
      </c>
      <c r="C15" s="388"/>
      <c r="D15" s="388"/>
      <c r="E15" s="120"/>
      <c r="F15" s="160"/>
      <c r="H15" s="15"/>
    </row>
    <row r="16" spans="1:6" ht="24">
      <c r="A16" s="328"/>
      <c r="B16" s="388"/>
      <c r="C16" s="388"/>
      <c r="D16" s="388"/>
      <c r="E16" s="118" t="s">
        <v>231</v>
      </c>
      <c r="F16" s="160">
        <v>144165.1312</v>
      </c>
    </row>
    <row r="17" spans="1:6" ht="38.25">
      <c r="A17" s="152">
        <v>1.2</v>
      </c>
      <c r="B17" s="389" t="s">
        <v>30</v>
      </c>
      <c r="C17" s="390"/>
      <c r="D17" s="391"/>
      <c r="E17" s="143" t="s">
        <v>245</v>
      </c>
      <c r="F17" s="160">
        <v>13087.946399999999</v>
      </c>
    </row>
    <row r="18" spans="1:6" ht="12.75">
      <c r="A18" s="103">
        <v>1.3</v>
      </c>
      <c r="B18" s="294" t="s">
        <v>96</v>
      </c>
      <c r="C18" s="295"/>
      <c r="D18" s="296"/>
      <c r="E18" s="118"/>
      <c r="F18" s="160"/>
    </row>
    <row r="19" spans="1:6" ht="25.5" customHeight="1">
      <c r="A19" s="103">
        <v>1.4</v>
      </c>
      <c r="B19" s="337" t="s">
        <v>98</v>
      </c>
      <c r="C19" s="338"/>
      <c r="D19" s="339"/>
      <c r="E19" s="143"/>
      <c r="F19" s="170"/>
    </row>
    <row r="20" spans="1:6" ht="36">
      <c r="A20" s="129">
        <v>1.5</v>
      </c>
      <c r="B20" s="389" t="s">
        <v>211</v>
      </c>
      <c r="C20" s="390"/>
      <c r="D20" s="391"/>
      <c r="E20" s="118" t="s">
        <v>221</v>
      </c>
      <c r="F20" s="160">
        <v>4579.85382827</v>
      </c>
    </row>
    <row r="21" spans="1:6" ht="12.75">
      <c r="A21" s="103">
        <v>1.6</v>
      </c>
      <c r="B21" s="294" t="s">
        <v>107</v>
      </c>
      <c r="C21" s="295"/>
      <c r="D21" s="296"/>
      <c r="E21" s="120"/>
      <c r="F21" s="175"/>
    </row>
    <row r="22" spans="1:6" ht="22.5" customHeight="1">
      <c r="A22" s="103">
        <v>1.9</v>
      </c>
      <c r="B22" s="294" t="s">
        <v>164</v>
      </c>
      <c r="C22" s="295"/>
      <c r="D22" s="296"/>
      <c r="E22" s="120"/>
      <c r="F22" s="175">
        <f>D45</f>
        <v>4260.72</v>
      </c>
    </row>
    <row r="23" spans="1:8" ht="60">
      <c r="A23" s="103" t="s">
        <v>187</v>
      </c>
      <c r="B23" s="294" t="s">
        <v>116</v>
      </c>
      <c r="C23" s="295"/>
      <c r="D23" s="296"/>
      <c r="E23" s="118" t="s">
        <v>233</v>
      </c>
      <c r="F23" s="161">
        <f>G23*12*D5</f>
        <v>382621.554</v>
      </c>
      <c r="G23">
        <v>3.635</v>
      </c>
      <c r="H23" s="64"/>
    </row>
    <row r="24" spans="1:6" ht="20.25" customHeight="1">
      <c r="A24" s="103">
        <v>1.11</v>
      </c>
      <c r="B24" s="105" t="s">
        <v>119</v>
      </c>
      <c r="C24" s="105"/>
      <c r="D24" s="105"/>
      <c r="E24" s="120" t="s">
        <v>120</v>
      </c>
      <c r="F24" s="161">
        <f>0.018*F7</f>
        <v>42563.835</v>
      </c>
    </row>
    <row r="25" spans="1:7" ht="24">
      <c r="A25" s="103">
        <v>1.12</v>
      </c>
      <c r="B25" s="294" t="s">
        <v>122</v>
      </c>
      <c r="C25" s="295"/>
      <c r="D25" s="296"/>
      <c r="E25" s="118" t="s">
        <v>238</v>
      </c>
      <c r="F25" s="161">
        <v>69225.8</v>
      </c>
      <c r="G25" s="172">
        <v>7917.8</v>
      </c>
    </row>
    <row r="26" spans="1:8" ht="28.5" customHeight="1">
      <c r="A26" s="94">
        <v>2</v>
      </c>
      <c r="B26" s="309" t="s">
        <v>123</v>
      </c>
      <c r="C26" s="310"/>
      <c r="D26" s="310"/>
      <c r="E26" s="311"/>
      <c r="F26" s="179">
        <f>F27+F28+F29+F30</f>
        <v>1999823.438</v>
      </c>
      <c r="H26" s="64"/>
    </row>
    <row r="27" spans="1:7" ht="39" customHeight="1">
      <c r="A27" s="152">
        <v>2.1</v>
      </c>
      <c r="B27" s="343" t="s">
        <v>179</v>
      </c>
      <c r="C27" s="344"/>
      <c r="D27" s="345"/>
      <c r="E27" s="152" t="s">
        <v>125</v>
      </c>
      <c r="F27" s="182">
        <f>12*G27*D5</f>
        <v>474724.40400000004</v>
      </c>
      <c r="G27">
        <v>4.51</v>
      </c>
    </row>
    <row r="28" spans="1:8" ht="36.75" customHeight="1">
      <c r="A28" s="163" t="s">
        <v>188</v>
      </c>
      <c r="B28" s="306" t="s">
        <v>180</v>
      </c>
      <c r="C28" s="307"/>
      <c r="D28" s="308"/>
      <c r="E28" s="103" t="s">
        <v>127</v>
      </c>
      <c r="F28" s="175">
        <v>313512.24</v>
      </c>
      <c r="G28" s="64"/>
      <c r="H28" s="173"/>
    </row>
    <row r="29" spans="1:7" ht="27.75" customHeight="1">
      <c r="A29" s="128" t="s">
        <v>189</v>
      </c>
      <c r="B29" s="306" t="s">
        <v>167</v>
      </c>
      <c r="C29" s="307"/>
      <c r="D29" s="308"/>
      <c r="E29" s="103" t="s">
        <v>127</v>
      </c>
      <c r="F29" s="175">
        <f>G29*12*D5</f>
        <v>182626.79400000002</v>
      </c>
      <c r="G29">
        <v>1.735</v>
      </c>
    </row>
    <row r="30" spans="1:8" ht="25.5" customHeight="1">
      <c r="A30" s="103">
        <v>2.4</v>
      </c>
      <c r="B30" s="306" t="s">
        <v>190</v>
      </c>
      <c r="C30" s="307"/>
      <c r="D30" s="308"/>
      <c r="E30" s="103" t="s">
        <v>127</v>
      </c>
      <c r="F30" s="180">
        <v>1028960</v>
      </c>
      <c r="H30" s="64"/>
    </row>
    <row r="31" spans="1:6" ht="21.75" customHeight="1">
      <c r="A31" s="103"/>
      <c r="B31" s="362" t="s">
        <v>209</v>
      </c>
      <c r="C31" s="363"/>
      <c r="D31" s="364"/>
      <c r="E31" s="130"/>
      <c r="F31" s="108"/>
    </row>
    <row r="32" spans="1:6" ht="15" customHeight="1">
      <c r="A32" s="103"/>
      <c r="B32" s="340"/>
      <c r="C32" s="341"/>
      <c r="D32" s="342"/>
      <c r="E32" s="130"/>
      <c r="F32" s="108"/>
    </row>
    <row r="33" spans="1:6" ht="15" customHeight="1">
      <c r="A33" s="103"/>
      <c r="B33" s="176"/>
      <c r="C33" s="177"/>
      <c r="D33" s="178"/>
      <c r="E33" s="130"/>
      <c r="F33" s="108"/>
    </row>
    <row r="34" spans="1:6" ht="10.5" customHeight="1">
      <c r="A34" s="103"/>
      <c r="B34" s="385"/>
      <c r="C34" s="386"/>
      <c r="D34" s="387"/>
      <c r="E34" s="130"/>
      <c r="F34" s="108"/>
    </row>
    <row r="35" spans="1:6" ht="14.25" customHeight="1" hidden="1">
      <c r="A35" s="103"/>
      <c r="B35" s="385"/>
      <c r="C35" s="386"/>
      <c r="D35" s="387"/>
      <c r="E35" s="130"/>
      <c r="F35" s="108"/>
    </row>
    <row r="36" spans="1:6" ht="12.75" customHeight="1" hidden="1">
      <c r="A36" s="105"/>
      <c r="B36" s="365"/>
      <c r="C36" s="366"/>
      <c r="D36" s="366"/>
      <c r="E36" s="367"/>
      <c r="F36" s="181"/>
    </row>
    <row r="37" spans="1:6" ht="12.75">
      <c r="A37" s="136"/>
      <c r="B37" s="137"/>
      <c r="C37" s="137"/>
      <c r="D37" s="137"/>
      <c r="E37" s="138"/>
      <c r="F37" s="139"/>
    </row>
    <row r="38" spans="1:6" ht="12.75">
      <c r="A38" s="136"/>
      <c r="B38" s="137"/>
      <c r="C38" s="137"/>
      <c r="D38" s="137"/>
      <c r="E38" s="138"/>
      <c r="F38" s="139"/>
    </row>
    <row r="39" spans="1:6" ht="12.75">
      <c r="A39" s="136"/>
      <c r="B39" s="137"/>
      <c r="C39" s="137"/>
      <c r="D39" s="137"/>
      <c r="E39" s="138"/>
      <c r="F39" s="139"/>
    </row>
    <row r="40" spans="1:6" ht="12.75">
      <c r="A40" s="136"/>
      <c r="B40" s="137"/>
      <c r="C40" s="137"/>
      <c r="D40" s="137"/>
      <c r="E40" s="138"/>
      <c r="F40" s="139"/>
    </row>
    <row r="41" spans="1:6" ht="25.5" customHeight="1">
      <c r="A41" s="78" t="s">
        <v>144</v>
      </c>
      <c r="B41" s="368" t="s">
        <v>145</v>
      </c>
      <c r="C41" s="369"/>
      <c r="D41" s="141" t="s">
        <v>146</v>
      </c>
      <c r="E41" s="138"/>
      <c r="F41" s="139"/>
    </row>
    <row r="42" spans="1:6" ht="41.25" customHeight="1">
      <c r="A42" s="78"/>
      <c r="B42" s="215" t="s">
        <v>246</v>
      </c>
      <c r="C42" s="396"/>
      <c r="D42" s="172">
        <v>3776</v>
      </c>
      <c r="E42" s="138"/>
      <c r="F42" s="139"/>
    </row>
    <row r="43" spans="1:6" ht="44.25" customHeight="1">
      <c r="A43" s="78"/>
      <c r="B43" s="215" t="s">
        <v>246</v>
      </c>
      <c r="C43" s="217"/>
      <c r="D43" s="158">
        <v>484.72</v>
      </c>
      <c r="E43" s="138"/>
      <c r="F43" s="139"/>
    </row>
    <row r="44" spans="1:7" ht="10.5" customHeight="1">
      <c r="A44" s="136"/>
      <c r="B44" s="397"/>
      <c r="C44" s="398"/>
      <c r="D44" s="184"/>
      <c r="E44" s="138"/>
      <c r="F44" s="136"/>
      <c r="G44" s="15"/>
    </row>
    <row r="45" spans="1:6" ht="21.75" customHeight="1">
      <c r="A45" s="144"/>
      <c r="B45" s="360" t="s">
        <v>149</v>
      </c>
      <c r="C45" s="361"/>
      <c r="D45" s="148">
        <f>SUM(D42:D44)</f>
        <v>4260.72</v>
      </c>
      <c r="E45" s="146"/>
      <c r="F45" s="144"/>
    </row>
    <row r="46" spans="1:6" ht="12.75">
      <c r="A46" s="144"/>
      <c r="B46" s="145"/>
      <c r="C46" s="145"/>
      <c r="D46" s="145"/>
      <c r="E46" s="146"/>
      <c r="F46" s="144"/>
    </row>
    <row r="47" spans="2:4" ht="12.75">
      <c r="B47" s="149"/>
      <c r="C47" s="149"/>
      <c r="D47" s="149"/>
    </row>
    <row r="48" spans="2:5" ht="12.75">
      <c r="B48" s="145" t="s">
        <v>242</v>
      </c>
      <c r="C48" s="145"/>
      <c r="D48" s="149"/>
      <c r="E48" s="153" t="s">
        <v>240</v>
      </c>
    </row>
    <row r="49" spans="2:4" ht="12.75">
      <c r="B49" s="145" t="s">
        <v>243</v>
      </c>
      <c r="C49" s="145"/>
      <c r="D49" s="149"/>
    </row>
    <row r="50" spans="2:4" ht="12.75">
      <c r="B50" s="149"/>
      <c r="C50" s="149"/>
      <c r="D50" s="149"/>
    </row>
    <row r="51" spans="2:4" ht="12.75">
      <c r="B51" s="149"/>
      <c r="C51" s="149"/>
      <c r="D51" s="149"/>
    </row>
    <row r="52" spans="2:4" ht="12.75">
      <c r="B52" s="150" t="s">
        <v>153</v>
      </c>
      <c r="C52" s="149"/>
      <c r="D52" s="149"/>
    </row>
    <row r="53" spans="2:4" ht="12.75">
      <c r="B53" s="150" t="s">
        <v>241</v>
      </c>
      <c r="C53" s="149"/>
      <c r="D53" s="149"/>
    </row>
  </sheetData>
  <sheetProtection/>
  <mergeCells count="38">
    <mergeCell ref="B30:D30"/>
    <mergeCell ref="B43:C43"/>
    <mergeCell ref="B31:D31"/>
    <mergeCell ref="B45:C45"/>
    <mergeCell ref="B32:D32"/>
    <mergeCell ref="B34:D34"/>
    <mergeCell ref="B35:D35"/>
    <mergeCell ref="B36:E36"/>
    <mergeCell ref="B41:C41"/>
    <mergeCell ref="B44:C44"/>
    <mergeCell ref="B20:D20"/>
    <mergeCell ref="B21:D21"/>
    <mergeCell ref="B22:D22"/>
    <mergeCell ref="B23:D23"/>
    <mergeCell ref="B25:D25"/>
    <mergeCell ref="B42:C42"/>
    <mergeCell ref="B26:E26"/>
    <mergeCell ref="B27:D27"/>
    <mergeCell ref="B28:D28"/>
    <mergeCell ref="B29:D29"/>
    <mergeCell ref="F13:F14"/>
    <mergeCell ref="A15:A16"/>
    <mergeCell ref="B15:D16"/>
    <mergeCell ref="B17:D17"/>
    <mergeCell ref="B18:D18"/>
    <mergeCell ref="B19:D19"/>
    <mergeCell ref="B8:D8"/>
    <mergeCell ref="B10:D10"/>
    <mergeCell ref="B11:D11"/>
    <mergeCell ref="B12:D12"/>
    <mergeCell ref="A13:A14"/>
    <mergeCell ref="B13:E14"/>
    <mergeCell ref="A1:F1"/>
    <mergeCell ref="B2:F2"/>
    <mergeCell ref="B3:D3"/>
    <mergeCell ref="B4:D4"/>
    <mergeCell ref="B6:D6"/>
    <mergeCell ref="B7:D7"/>
  </mergeCells>
  <printOptions/>
  <pageMargins left="0.21" right="0.2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H16384"/>
    </sheetView>
  </sheetViews>
  <sheetFormatPr defaultColWidth="9.1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7" customWidth="1"/>
    <col min="6" max="6" width="14.375" style="0" customWidth="1"/>
    <col min="7" max="7" width="12.875" style="0" hidden="1" customWidth="1"/>
    <col min="8" max="8" width="16.125" style="0" hidden="1" customWidth="1"/>
  </cols>
  <sheetData>
    <row r="1" spans="1:6" ht="15.75">
      <c r="A1" s="394" t="s">
        <v>213</v>
      </c>
      <c r="B1" s="394"/>
      <c r="C1" s="394"/>
      <c r="D1" s="394"/>
      <c r="E1" s="394"/>
      <c r="F1" s="394"/>
    </row>
    <row r="2" spans="1:6" ht="15">
      <c r="A2" s="88"/>
      <c r="B2" s="333" t="s">
        <v>58</v>
      </c>
      <c r="C2" s="333"/>
      <c r="D2" s="333"/>
      <c r="E2" s="333"/>
      <c r="F2" s="333"/>
    </row>
    <row r="3" spans="1:6" ht="12.75" customHeight="1">
      <c r="A3" s="89"/>
      <c r="B3" s="395" t="s">
        <v>156</v>
      </c>
      <c r="C3" s="395"/>
      <c r="D3" s="395"/>
      <c r="E3" s="91"/>
      <c r="F3" s="89"/>
    </row>
    <row r="4" spans="1:6" ht="13.5" customHeight="1">
      <c r="A4" s="89"/>
      <c r="B4" s="334" t="s">
        <v>247</v>
      </c>
      <c r="C4" s="334"/>
      <c r="D4" s="334"/>
      <c r="E4" s="91"/>
      <c r="F4" s="89"/>
    </row>
    <row r="5" spans="1:6" ht="15.75" customHeight="1">
      <c r="A5" s="89"/>
      <c r="B5" s="90" t="s">
        <v>158</v>
      </c>
      <c r="C5" s="92"/>
      <c r="D5" s="92">
        <v>8771.7</v>
      </c>
      <c r="E5" s="91"/>
      <c r="F5" s="89"/>
    </row>
    <row r="6" spans="1:6" ht="24">
      <c r="A6" s="93" t="s">
        <v>62</v>
      </c>
      <c r="B6" s="316" t="s">
        <v>63</v>
      </c>
      <c r="C6" s="316"/>
      <c r="D6" s="316"/>
      <c r="E6" s="93"/>
      <c r="F6" s="95" t="s">
        <v>64</v>
      </c>
    </row>
    <row r="7" spans="1:6" ht="12.75">
      <c r="A7" s="96"/>
      <c r="B7" s="329" t="s">
        <v>244</v>
      </c>
      <c r="C7" s="330"/>
      <c r="D7" s="331"/>
      <c r="E7" s="93"/>
      <c r="F7" s="183">
        <v>2533619.62</v>
      </c>
    </row>
    <row r="8" spans="1:6" ht="12.75">
      <c r="A8" s="96"/>
      <c r="B8" s="329" t="s">
        <v>66</v>
      </c>
      <c r="C8" s="330"/>
      <c r="D8" s="331"/>
      <c r="E8" s="93"/>
      <c r="F8" s="402">
        <v>0</v>
      </c>
    </row>
    <row r="9" spans="1:6" ht="12.75">
      <c r="A9" s="96"/>
      <c r="B9" s="97"/>
      <c r="C9" s="98"/>
      <c r="D9" s="99"/>
      <c r="E9" s="93"/>
      <c r="F9" s="101"/>
    </row>
    <row r="10" spans="1:6" ht="12.75">
      <c r="A10" s="96"/>
      <c r="B10" s="329" t="s">
        <v>67</v>
      </c>
      <c r="C10" s="330"/>
      <c r="D10" s="331"/>
      <c r="E10" s="93"/>
      <c r="F10" s="101">
        <f>F7+F8</f>
        <v>2533619.62</v>
      </c>
    </row>
    <row r="11" spans="1:6" ht="24">
      <c r="A11" s="93" t="s">
        <v>62</v>
      </c>
      <c r="B11" s="316" t="s">
        <v>77</v>
      </c>
      <c r="C11" s="316"/>
      <c r="D11" s="316"/>
      <c r="E11" s="114"/>
      <c r="F11" s="115" t="s">
        <v>78</v>
      </c>
    </row>
    <row r="12" spans="1:8" ht="12.75">
      <c r="A12" s="105"/>
      <c r="B12" s="324" t="s">
        <v>79</v>
      </c>
      <c r="C12" s="325"/>
      <c r="D12" s="326"/>
      <c r="E12" s="103"/>
      <c r="F12" s="179">
        <f>F13+F22</f>
        <v>2127855.7987345094</v>
      </c>
      <c r="H12" s="107"/>
    </row>
    <row r="13" spans="1:6" ht="12.75" customHeight="1">
      <c r="A13" s="358">
        <v>1</v>
      </c>
      <c r="B13" s="317" t="s">
        <v>90</v>
      </c>
      <c r="C13" s="318"/>
      <c r="D13" s="318"/>
      <c r="E13" s="319"/>
      <c r="F13" s="392">
        <f>SUM(F15:F21)</f>
        <v>769993.1867345093</v>
      </c>
    </row>
    <row r="14" spans="1:6" ht="12.75">
      <c r="A14" s="359"/>
      <c r="B14" s="320"/>
      <c r="C14" s="321"/>
      <c r="D14" s="321"/>
      <c r="E14" s="322"/>
      <c r="F14" s="393"/>
    </row>
    <row r="15" spans="1:6" ht="24">
      <c r="A15" s="185"/>
      <c r="B15" s="399" t="s">
        <v>27</v>
      </c>
      <c r="C15" s="400"/>
      <c r="D15" s="401"/>
      <c r="E15" s="118" t="s">
        <v>231</v>
      </c>
      <c r="F15" s="403">
        <v>156515.19999999998</v>
      </c>
    </row>
    <row r="16" spans="1:6" ht="25.5">
      <c r="A16" s="152">
        <v>1.2</v>
      </c>
      <c r="B16" s="389" t="s">
        <v>30</v>
      </c>
      <c r="C16" s="390"/>
      <c r="D16" s="391"/>
      <c r="E16" s="143" t="s">
        <v>220</v>
      </c>
      <c r="F16" s="403">
        <v>12146.13154848</v>
      </c>
    </row>
    <row r="17" spans="1:6" ht="36">
      <c r="A17" s="129">
        <v>1.5</v>
      </c>
      <c r="B17" s="389" t="s">
        <v>211</v>
      </c>
      <c r="C17" s="390"/>
      <c r="D17" s="391"/>
      <c r="E17" s="118" t="s">
        <v>221</v>
      </c>
      <c r="F17" s="403">
        <v>5770.6512260292</v>
      </c>
    </row>
    <row r="18" spans="1:6" ht="22.5" customHeight="1">
      <c r="A18" s="103">
        <v>1.9</v>
      </c>
      <c r="B18" s="294" t="s">
        <v>164</v>
      </c>
      <c r="C18" s="295"/>
      <c r="D18" s="296"/>
      <c r="E18" s="120"/>
      <c r="F18" s="175">
        <f>D31</f>
        <v>0</v>
      </c>
    </row>
    <row r="19" spans="1:8" ht="60">
      <c r="A19" s="103" t="s">
        <v>187</v>
      </c>
      <c r="B19" s="294" t="s">
        <v>116</v>
      </c>
      <c r="C19" s="295"/>
      <c r="D19" s="296"/>
      <c r="E19" s="118" t="s">
        <v>233</v>
      </c>
      <c r="F19" s="161">
        <f>G19*12*D5</f>
        <v>484724.1420000001</v>
      </c>
      <c r="G19">
        <v>4.605</v>
      </c>
      <c r="H19" s="64"/>
    </row>
    <row r="20" spans="1:6" ht="20.25" customHeight="1">
      <c r="A20" s="103">
        <v>1.11</v>
      </c>
      <c r="B20" s="105" t="s">
        <v>119</v>
      </c>
      <c r="C20" s="105"/>
      <c r="D20" s="105"/>
      <c r="E20" s="120" t="s">
        <v>120</v>
      </c>
      <c r="F20" s="161">
        <f>F7*0.018</f>
        <v>45605.15316</v>
      </c>
    </row>
    <row r="21" spans="1:7" ht="12.75">
      <c r="A21" s="103">
        <v>1.12</v>
      </c>
      <c r="B21" s="294" t="s">
        <v>122</v>
      </c>
      <c r="C21" s="295"/>
      <c r="D21" s="296"/>
      <c r="E21" s="118"/>
      <c r="F21" s="403">
        <v>65231.908799999976</v>
      </c>
      <c r="G21" s="172"/>
    </row>
    <row r="22" spans="1:8" ht="28.5" customHeight="1">
      <c r="A22" s="94">
        <v>2</v>
      </c>
      <c r="B22" s="309" t="s">
        <v>123</v>
      </c>
      <c r="C22" s="310"/>
      <c r="D22" s="310"/>
      <c r="E22" s="311"/>
      <c r="F22" s="179">
        <f>F23+F24+F25+F26</f>
        <v>1357862.6120000002</v>
      </c>
      <c r="H22" s="64"/>
    </row>
    <row r="23" spans="1:7" ht="39" customHeight="1">
      <c r="A23" s="152">
        <v>2.1</v>
      </c>
      <c r="B23" s="343" t="s">
        <v>179</v>
      </c>
      <c r="C23" s="344"/>
      <c r="D23" s="345"/>
      <c r="E23" s="152" t="s">
        <v>125</v>
      </c>
      <c r="F23" s="182">
        <f>12*G23*D5</f>
        <v>519986.37600000005</v>
      </c>
      <c r="G23">
        <v>4.94</v>
      </c>
    </row>
    <row r="24" spans="1:8" ht="36.75" customHeight="1">
      <c r="A24" s="163" t="s">
        <v>188</v>
      </c>
      <c r="B24" s="306" t="s">
        <v>180</v>
      </c>
      <c r="C24" s="307"/>
      <c r="D24" s="308"/>
      <c r="E24" s="103" t="s">
        <v>127</v>
      </c>
      <c r="F24" s="175">
        <f>313512.24*1.1</f>
        <v>344863.46400000004</v>
      </c>
      <c r="G24" s="64"/>
      <c r="H24" s="173"/>
    </row>
    <row r="25" spans="1:7" ht="27.75" customHeight="1">
      <c r="A25" s="128" t="s">
        <v>189</v>
      </c>
      <c r="B25" s="306" t="s">
        <v>167</v>
      </c>
      <c r="C25" s="307"/>
      <c r="D25" s="308"/>
      <c r="E25" s="103" t="s">
        <v>127</v>
      </c>
      <c r="F25" s="175">
        <f>G25*12*D5</f>
        <v>255782.77200000006</v>
      </c>
      <c r="G25">
        <v>2.43</v>
      </c>
    </row>
    <row r="26" spans="1:8" ht="25.5" customHeight="1">
      <c r="A26" s="103">
        <v>2.4</v>
      </c>
      <c r="B26" s="306" t="s">
        <v>190</v>
      </c>
      <c r="C26" s="307"/>
      <c r="D26" s="308"/>
      <c r="E26" s="103" t="s">
        <v>127</v>
      </c>
      <c r="F26" s="174">
        <v>237230</v>
      </c>
      <c r="H26" s="64"/>
    </row>
    <row r="27" spans="1:6" ht="12.75">
      <c r="A27" s="136"/>
      <c r="B27" s="137"/>
      <c r="C27" s="137"/>
      <c r="D27" s="137"/>
      <c r="E27" s="138"/>
      <c r="F27" s="139"/>
    </row>
    <row r="28" spans="1:6" ht="12.75">
      <c r="A28" s="136"/>
      <c r="B28" s="137"/>
      <c r="C28" s="137"/>
      <c r="D28" s="137"/>
      <c r="E28" s="138"/>
      <c r="F28" s="139"/>
    </row>
    <row r="29" spans="1:6" ht="25.5" customHeight="1">
      <c r="A29" s="78" t="s">
        <v>144</v>
      </c>
      <c r="B29" s="368" t="s">
        <v>145</v>
      </c>
      <c r="C29" s="369"/>
      <c r="D29" s="141" t="s">
        <v>146</v>
      </c>
      <c r="E29" s="138"/>
      <c r="F29" s="139"/>
    </row>
    <row r="30" spans="1:7" ht="10.5" customHeight="1">
      <c r="A30" s="136"/>
      <c r="B30" s="397"/>
      <c r="C30" s="398"/>
      <c r="D30" s="184"/>
      <c r="E30" s="138"/>
      <c r="F30" s="136"/>
      <c r="G30" s="15"/>
    </row>
    <row r="31" spans="1:6" ht="21.75" customHeight="1">
      <c r="A31" s="144"/>
      <c r="B31" s="360" t="s">
        <v>149</v>
      </c>
      <c r="C31" s="361"/>
      <c r="D31" s="148">
        <f>SUM(D30:D30)</f>
        <v>0</v>
      </c>
      <c r="E31" s="146"/>
      <c r="F31" s="144"/>
    </row>
    <row r="32" spans="1:6" ht="12.75">
      <c r="A32" s="144"/>
      <c r="B32" s="145"/>
      <c r="C32" s="145"/>
      <c r="D32" s="145"/>
      <c r="E32" s="146"/>
      <c r="F32" s="144"/>
    </row>
    <row r="33" spans="2:4" ht="12.75">
      <c r="B33" s="149"/>
      <c r="C33" s="149"/>
      <c r="D33" s="149"/>
    </row>
    <row r="34" spans="2:5" ht="12.75">
      <c r="B34" s="145" t="s">
        <v>242</v>
      </c>
      <c r="C34" s="145"/>
      <c r="D34" s="149"/>
      <c r="E34" s="153" t="s">
        <v>248</v>
      </c>
    </row>
    <row r="35" spans="2:4" ht="12.75">
      <c r="B35" s="145" t="s">
        <v>243</v>
      </c>
      <c r="C35" s="145"/>
      <c r="D35" s="149"/>
    </row>
    <row r="36" spans="2:4" ht="12.75">
      <c r="B36" s="149"/>
      <c r="C36" s="149"/>
      <c r="D36" s="149"/>
    </row>
    <row r="37" spans="2:4" ht="12.75">
      <c r="B37" s="149"/>
      <c r="C37" s="149"/>
      <c r="D37" s="149"/>
    </row>
    <row r="38" spans="2:5" ht="12.75">
      <c r="B38" s="150" t="s">
        <v>153</v>
      </c>
      <c r="C38" s="149"/>
      <c r="D38" s="149"/>
      <c r="E38" s="153" t="s">
        <v>249</v>
      </c>
    </row>
    <row r="39" spans="2:4" ht="12.75">
      <c r="B39" s="150"/>
      <c r="C39" s="149"/>
      <c r="D39" s="149"/>
    </row>
  </sheetData>
  <sheetProtection/>
  <mergeCells count="26">
    <mergeCell ref="A1:F1"/>
    <mergeCell ref="B2:F2"/>
    <mergeCell ref="B3:D3"/>
    <mergeCell ref="B4:D4"/>
    <mergeCell ref="B6:D6"/>
    <mergeCell ref="B7:D7"/>
    <mergeCell ref="B8:D8"/>
    <mergeCell ref="B10:D10"/>
    <mergeCell ref="B11:D11"/>
    <mergeCell ref="B12:D12"/>
    <mergeCell ref="A13:A14"/>
    <mergeCell ref="B13:E14"/>
    <mergeCell ref="F13:F14"/>
    <mergeCell ref="B16:D16"/>
    <mergeCell ref="B17:D17"/>
    <mergeCell ref="B18:D18"/>
    <mergeCell ref="B19:D19"/>
    <mergeCell ref="B21:D21"/>
    <mergeCell ref="B22:E22"/>
    <mergeCell ref="B23:D23"/>
    <mergeCell ref="B24:D24"/>
    <mergeCell ref="B25:D25"/>
    <mergeCell ref="B26:D26"/>
    <mergeCell ref="B30:C30"/>
    <mergeCell ref="B31:C31"/>
    <mergeCell ref="B29:C29"/>
  </mergeCells>
  <printOptions/>
  <pageMargins left="0.26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2018-03-19T14:49:16Z</cp:lastPrinted>
  <dcterms:created xsi:type="dcterms:W3CDTF">2011-04-15T12:15:53Z</dcterms:created>
  <dcterms:modified xsi:type="dcterms:W3CDTF">2018-03-19T14:49:19Z</dcterms:modified>
  <cp:category/>
  <cp:version/>
  <cp:contentType/>
  <cp:contentStatus/>
</cp:coreProperties>
</file>