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025" windowHeight="7830" activeTab="9"/>
  </bookViews>
  <sheets>
    <sheet name="2009г." sheetId="1" r:id="rId1"/>
    <sheet name="2010г." sheetId="2" r:id="rId2"/>
    <sheet name="2011г." sheetId="3" r:id="rId3"/>
    <sheet name="2012г." sheetId="4" r:id="rId4"/>
    <sheet name="2013г." sheetId="5" r:id="rId5"/>
    <sheet name="2014г." sheetId="6" r:id="rId6"/>
    <sheet name="2015г." sheetId="7" r:id="rId7"/>
    <sheet name="2016" sheetId="8" r:id="rId8"/>
    <sheet name="2017" sheetId="9" r:id="rId9"/>
    <sheet name="2018" sheetId="10" r:id="rId10"/>
  </sheets>
  <definedNames/>
  <calcPr fullCalcOnLoad="1"/>
</workbook>
</file>

<file path=xl/sharedStrings.xml><?xml version="1.0" encoding="utf-8"?>
<sst xmlns="http://schemas.openxmlformats.org/spreadsheetml/2006/main" count="790" uniqueCount="258">
  <si>
    <t>Отчет о финансово - хозяйственной деятельности  по содержанию многоквартирного дома по адресу ул.Камышовая д.54 к.2 за 2009 г.</t>
  </si>
  <si>
    <t>ДОХОДЫ</t>
  </si>
  <si>
    <t>1.</t>
  </si>
  <si>
    <t>Начислено к оплате собственникам, нанимателям жилых помещений , средств бюджетной поддержки льготным категориям граждан, руб</t>
  </si>
  <si>
    <t xml:space="preserve">Поступило за жилищные и коммунальные услуги от населения, льгота, руб. </t>
  </si>
  <si>
    <t>Задолженность, руб.</t>
  </si>
  <si>
    <t>2.</t>
  </si>
  <si>
    <t>Поступило от арендаторов помещений</t>
  </si>
  <si>
    <t>РАСХОДЫ  ВСЕГО:</t>
  </si>
  <si>
    <t>в том числе :</t>
  </si>
  <si>
    <t>ГУП" Водоканал СПб"</t>
  </si>
  <si>
    <t>холодное водоснабжение и канализование сточных вод</t>
  </si>
  <si>
    <t>ГУП"ТЭК СПб"</t>
  </si>
  <si>
    <t>отопление,горячее водоснабжение</t>
  </si>
  <si>
    <t>3.</t>
  </si>
  <si>
    <t>4.</t>
  </si>
  <si>
    <t>Организация управления и обеспечение технической эксплуатации многоквартирного дома</t>
  </si>
  <si>
    <t>в том числе</t>
  </si>
  <si>
    <t>4.1.</t>
  </si>
  <si>
    <t>Жилищные услуги предоставляемые специализированными организациями по договорам с УК</t>
  </si>
  <si>
    <t>4.1.1</t>
  </si>
  <si>
    <t>Дератизация,дезинсекция ,   в том числе дезинсекция 11206,83</t>
  </si>
  <si>
    <t>ОАО" Станция профилактической дизинфекции"</t>
  </si>
  <si>
    <t>4.1.2</t>
  </si>
  <si>
    <t>Комплексное техническое обслуживание системы противопожарной защиты</t>
  </si>
  <si>
    <t>ЗАО " Фирма Стикс"</t>
  </si>
  <si>
    <t>4.1.3</t>
  </si>
  <si>
    <t>Комплексное техническое обслуживание лифтов</t>
  </si>
  <si>
    <t>ООО " Лифт РСУ-5"</t>
  </si>
  <si>
    <t>4.1.4</t>
  </si>
  <si>
    <t>Техническое диагностирование лифтов</t>
  </si>
  <si>
    <t>ИЦ " Ликон"</t>
  </si>
  <si>
    <t>4.1.5</t>
  </si>
  <si>
    <t>Вывоз ТКО и КГМ</t>
  </si>
  <si>
    <t>ОАО" Автопарк №6 Спецтранс"</t>
  </si>
  <si>
    <t>4.1.6</t>
  </si>
  <si>
    <t>Техническое обслуживание объединенной диспетчерской системы</t>
  </si>
  <si>
    <t>ОАО " РСУ - 2 Лифт-связь"</t>
  </si>
  <si>
    <t>4.1.7</t>
  </si>
  <si>
    <t>Техническое обслуживание перег-зам.устр.</t>
  </si>
  <si>
    <t>ООО " Эльтон"</t>
  </si>
  <si>
    <t>4.1.8</t>
  </si>
  <si>
    <t>Обслуживание узлов учета</t>
  </si>
  <si>
    <t>ООО" Концерн-энергополис"</t>
  </si>
  <si>
    <t>4.1.9</t>
  </si>
  <si>
    <t>ООО" УК Технокомплекс"</t>
  </si>
  <si>
    <t>4.1.10</t>
  </si>
  <si>
    <t>Освещение мест общего пользования</t>
  </si>
  <si>
    <t>" Петербургская сбытовая компания"</t>
  </si>
  <si>
    <t>4.2.</t>
  </si>
  <si>
    <t>Жилищные услуги предоставляемые Управляющей компанией</t>
  </si>
  <si>
    <t>4.2.1</t>
  </si>
  <si>
    <t>Расходы на приобретение материалов и инструментов для выполнения работ по текущему ремонту,подготовки дома к зиме, санитарному содержанию жилого фонда, поливки и пескопосыпки домовладения</t>
  </si>
  <si>
    <t>4.2.2</t>
  </si>
  <si>
    <t>Транспортные расходы: аварийной службы, тракторов,спецмашин ( горюче-смазочные материалы,ремонт автотранспорта,запчасти,медицинское освидетельствование водителей)</t>
  </si>
  <si>
    <t>4.2.3</t>
  </si>
  <si>
    <t>Административно-хозяйственные расходы( абонентская плата за телефоны, содержание помещений, занимаемых организацией, канцелярские и письменные принадлежности,обслуживание оргтехники, прочее); заработная плата производственного персонала; налоги и сборы; резерв на текущий ремонт</t>
  </si>
  <si>
    <t>Отчет о финансово-хозяйственной деятельности</t>
  </si>
  <si>
    <t>по содержанию многоквартирного дома</t>
  </si>
  <si>
    <t xml:space="preserve">адрес: ул. Камышовая, д.54, к.2 </t>
  </si>
  <si>
    <t>период - за 2010 г.</t>
  </si>
  <si>
    <t xml:space="preserve">Общеполезная площадь дома (м2)- </t>
  </si>
  <si>
    <t>№ п/п</t>
  </si>
  <si>
    <t>Сведения о доходах</t>
  </si>
  <si>
    <t>Сумма (руб.)</t>
  </si>
  <si>
    <t>Начислено населению по квартирной плате за 2010 год</t>
  </si>
  <si>
    <t>Начислено прочие доходы</t>
  </si>
  <si>
    <t>Всего начислено</t>
  </si>
  <si>
    <t>Фактические доходы:</t>
  </si>
  <si>
    <t>1.1.</t>
  </si>
  <si>
    <t>Поступило от населения  по кварплате</t>
  </si>
  <si>
    <t>1.2.</t>
  </si>
  <si>
    <t>Поступило из бюджета льгот по кварплате</t>
  </si>
  <si>
    <t>1.3.</t>
  </si>
  <si>
    <t>1.4.</t>
  </si>
  <si>
    <t>Прочие доходы</t>
  </si>
  <si>
    <t>ИТОГО</t>
  </si>
  <si>
    <t>Сведения о расходах</t>
  </si>
  <si>
    <t>Стоимость (руб.)</t>
  </si>
  <si>
    <t>Расходы :</t>
  </si>
  <si>
    <t>в т.ч.</t>
  </si>
  <si>
    <t>Коммунальные услуги по договорам с УК :</t>
  </si>
  <si>
    <t xml:space="preserve">Отопление </t>
  </si>
  <si>
    <t>ГУП " ТЭК СПб"</t>
  </si>
  <si>
    <t>Горячее водоснабжение</t>
  </si>
  <si>
    <t>Холодное водоснабжение и водоотведение</t>
  </si>
  <si>
    <t>ГУП " Водоканал СПб"</t>
  </si>
  <si>
    <t>Электроснабжение на общедомовые нужды</t>
  </si>
  <si>
    <t>Петербургская сбытовая компания</t>
  </si>
  <si>
    <t xml:space="preserve">Дополнительные услуги по договорам с УК </t>
  </si>
  <si>
    <t xml:space="preserve">Жилищные услуги предоставляемые специализированными организациями по договорам с УК </t>
  </si>
  <si>
    <t>3.1.</t>
  </si>
  <si>
    <t>ЗАО"КОНЕ Лифтс"</t>
  </si>
  <si>
    <t>3.2.</t>
  </si>
  <si>
    <t>ИЦ" Ликон"</t>
  </si>
  <si>
    <t>3.3.</t>
  </si>
  <si>
    <t>Содержание и ремонт ПЗУ</t>
  </si>
  <si>
    <t>3.4.</t>
  </si>
  <si>
    <t>Техническое обслуживание и ремонт АППЗ ( автоматическая противопожарная защита)</t>
  </si>
  <si>
    <t>ООО " УК Технокомплекс"</t>
  </si>
  <si>
    <t>3.5.</t>
  </si>
  <si>
    <t>Дератизация, дезинсекция</t>
  </si>
  <si>
    <t>ОАО " Станция профилактической дезинфекции"</t>
  </si>
  <si>
    <t>3.6.</t>
  </si>
  <si>
    <t>Ремонт и госповерка манометров, газоанализаторов, замена хим.поглатителей</t>
  </si>
  <si>
    <t>ООО" Морган-Сервис"</t>
  </si>
  <si>
    <t>3.7.</t>
  </si>
  <si>
    <t>Трубочистные работы</t>
  </si>
  <si>
    <t>3.8.</t>
  </si>
  <si>
    <t>Техническое обслуживание связи с диспетчером в лифтах</t>
  </si>
  <si>
    <t>ОАО " РСУ Лифт -связь"</t>
  </si>
  <si>
    <t>3.9.</t>
  </si>
  <si>
    <t>Испытание электросетей (замер сопротивления изоляции электропроводов)</t>
  </si>
  <si>
    <t>3.10.</t>
  </si>
  <si>
    <t>Прочие работы *</t>
  </si>
  <si>
    <t>3.11.</t>
  </si>
  <si>
    <t>Вывоз твердых бытовых отходов</t>
  </si>
  <si>
    <t>ОАО " Автопарк№6 Спецтранс"</t>
  </si>
  <si>
    <t>3.12.</t>
  </si>
  <si>
    <t>Оплата услуг за формирование и печать счетов-извещений</t>
  </si>
  <si>
    <t>ГУП ВЦКП</t>
  </si>
  <si>
    <t>3.13.</t>
  </si>
  <si>
    <t>Техническое обслуживание узлов учета</t>
  </si>
  <si>
    <t>Жилищные услуги предоставляемые Управляющей компанией :</t>
  </si>
  <si>
    <t xml:space="preserve">Расходы на приобретение материалов и инструментов для выполнения работ по текущему ремонту, подготовки дома к зиме; санитарному содержанию жил.фонда; поливки и пескопосыпки домовладения; </t>
  </si>
  <si>
    <t>ООО " ЖКС№1"</t>
  </si>
  <si>
    <t>Транспортные расходы аварийной службы, тракторов, спецмашин (горюче-смазочные материалы, запчасти,медицинское освидетельствование водителей, пропуска, ремонт автотранспорта,ОСАГО);</t>
  </si>
  <si>
    <t>ООО " ЖКС №1"</t>
  </si>
  <si>
    <t>4.3.</t>
  </si>
  <si>
    <t>Работы,выполняемые рабочими по текущему ремонту, санитарному содержанию жилого дома и придомовой территории , аварийное обслуживание, подготовка домов к зиме( заработная плата производственного персонала,  налоги и сборы)</t>
  </si>
  <si>
    <t>4.4</t>
  </si>
  <si>
    <t xml:space="preserve">Услуги,связанные с достижением целей управления многоквартирным домом, которые оказываются управляющей организацией, в том числе: </t>
  </si>
  <si>
    <t>4.4.1</t>
  </si>
  <si>
    <t>Услуги связи( абонентская плата за телефоны)</t>
  </si>
  <si>
    <t>4.4.2</t>
  </si>
  <si>
    <t xml:space="preserve">Содержание помещений, занимаемых организацией ( оплата коммунальных услуг) </t>
  </si>
  <si>
    <t>4.4.3</t>
  </si>
  <si>
    <t>Приобретение предметов снабжения и расходных материалов( канцелярские и письменные принадлежности, бумага для множительной техники,обслуживание оргтехники,програмное обеспечение) и прочие административно-хозяйственные расходы;</t>
  </si>
  <si>
    <t>4.4.4</t>
  </si>
  <si>
    <t>Заработная плата административно -управленческого персонала,налоги и сборы;</t>
  </si>
  <si>
    <t>Стоимость каждой работы (услуги) в расчете на единицу измерения (Приложение 1).</t>
  </si>
  <si>
    <t>Итого сумма расходов за 2010 год</t>
  </si>
  <si>
    <t>Задолженность по квартплате за период - за 2010</t>
  </si>
  <si>
    <t>По мере оплаты населением и пользователями нежилых помещений просроченной задолженности, резервный фонд по расходам будущих периодов составляет</t>
  </si>
  <si>
    <t>*</t>
  </si>
  <si>
    <t>Наименование работ</t>
  </si>
  <si>
    <t>Стоим.(руб)</t>
  </si>
  <si>
    <t>промывка стволов мусоропровода</t>
  </si>
  <si>
    <t>ВСЕГО</t>
  </si>
  <si>
    <t>Генеральный директор ООО " Жилкомсервис №1</t>
  </si>
  <si>
    <t>Приморского района</t>
  </si>
  <si>
    <t>Кирюшов Ю.Д.</t>
  </si>
  <si>
    <t>Главный экономист</t>
  </si>
  <si>
    <t>Игнатьева Т.А.</t>
  </si>
  <si>
    <t>347-34-08</t>
  </si>
  <si>
    <t>ул. Камышовая, д.54, к.2</t>
  </si>
  <si>
    <t>за 2011 г.</t>
  </si>
  <si>
    <t>Общеполезная площадь дома -   м2</t>
  </si>
  <si>
    <t>Начислено населению по квартирной плате за 2011 г.</t>
  </si>
  <si>
    <t>Дополнительные услуги по договорам с УК :</t>
  </si>
  <si>
    <t>ЗАО"РОСДИАГНО-СТИКА"</t>
  </si>
  <si>
    <t>ООО "Городская дезинфекционная станция"</t>
  </si>
  <si>
    <t>ООО "Мор-ган Сервис"</t>
  </si>
  <si>
    <t>Прочие работы*</t>
  </si>
  <si>
    <t>ООО " Автоуборка"</t>
  </si>
  <si>
    <t>Работы,выполняемые рабочими по текущему ремонту, санитарному содержанию жилого дома и придомовой территории ( заработная плата производственного персонала,  налоги и сборы)</t>
  </si>
  <si>
    <t xml:space="preserve">Услуги,связанные с достижением целей управления многоквартирным домом, которые оказываются управляющей организацией </t>
  </si>
  <si>
    <t>Итого сумма расходов за 2011 года</t>
  </si>
  <si>
    <t>Резервный фонд за предыдущий период</t>
  </si>
  <si>
    <t>Задолженность по квартплате за период -  2011</t>
  </si>
  <si>
    <t>Резервный фонд по расходам будущих периодов составляет</t>
  </si>
  <si>
    <t>Комплексная промывка элементов мусоропроводов и канализационных трапов</t>
  </si>
  <si>
    <t>Очистка фасадов зданий от самовольно расклееных объявлений</t>
  </si>
  <si>
    <t>Воробьев С.В.</t>
  </si>
  <si>
    <t>за 2012 г.</t>
  </si>
  <si>
    <t>Начислено населению по квартирной плате за 2012 г.</t>
  </si>
  <si>
    <t>Начислено арендаторам и прочие доходы</t>
  </si>
  <si>
    <t>ОАО " Автопарк №6 Спецтранс"</t>
  </si>
  <si>
    <t>Санитарное содержание жилого дома и придомовой территории (уборка л/клеток, очистка мусоропроводов, уборка и санитарное содержание земельного участка)</t>
  </si>
  <si>
    <t>Содержание жилого фонда (технические осмотры, заявочный ремонт, подготовка домов к зиме, аварийное обслуживание, транспортные расходы, материалы и прочие расходы, налоги)</t>
  </si>
  <si>
    <t>4.3</t>
  </si>
  <si>
    <t>Текущий ремонт. Стоимость каждой работы (услуги) в расчете на единицу измерения (Приложение 1).</t>
  </si>
  <si>
    <t>Итого сумма расходов за 2012 год</t>
  </si>
  <si>
    <t>Задолженность по квартплате за период -  2012</t>
  </si>
  <si>
    <t>за 2013 г.</t>
  </si>
  <si>
    <t>ОАО "РСУ Лифтсвязь"</t>
  </si>
  <si>
    <t>1.10.</t>
  </si>
  <si>
    <t>2.2.</t>
  </si>
  <si>
    <t>2.3</t>
  </si>
  <si>
    <t xml:space="preserve">Текущий ремонт. </t>
  </si>
  <si>
    <t>Ремонт кровли</t>
  </si>
  <si>
    <t>Ремонт лестничных клеток</t>
  </si>
  <si>
    <t>Ремонт и окраска фасадов</t>
  </si>
  <si>
    <t>Ремонт перил лестничного марша</t>
  </si>
  <si>
    <t>Косметический ремонт квартир (после пожара,протечек)</t>
  </si>
  <si>
    <t>Ремонт карманов мусоропровода</t>
  </si>
  <si>
    <t>Ремонт и замена дверей</t>
  </si>
  <si>
    <t>Установка металлических дверей</t>
  </si>
  <si>
    <t>Установка металлических решеток</t>
  </si>
  <si>
    <t>Установка пандусов</t>
  </si>
  <si>
    <t>Ремонт и замена окон</t>
  </si>
  <si>
    <t>Ремонт полов</t>
  </si>
  <si>
    <t>Ремонт трубопровода</t>
  </si>
  <si>
    <t>Замена и ремонт запорной арматуры Ц/О, ХВС, ГВС и отопительных приборов</t>
  </si>
  <si>
    <t>Замена и ремонт аппаратов защиты, замена и ремонт установочной арматуры</t>
  </si>
  <si>
    <t>Замена и ремонт электропроводки</t>
  </si>
  <si>
    <t>Ремонт ГРЩ ВУ, ВРУ, ЭЩ и т.д.</t>
  </si>
  <si>
    <t>Аварийно-восстановительные</t>
  </si>
  <si>
    <t>Работы по текущему ремонту выполняемые подрядчиками</t>
  </si>
  <si>
    <t>Герметизация стыков стеновых панелей</t>
  </si>
  <si>
    <t xml:space="preserve">Дератизация </t>
  </si>
  <si>
    <t>Програмирование з-фазного электронного счетчика</t>
  </si>
  <si>
    <t>Отчет о выполненных работах</t>
  </si>
  <si>
    <t>Начислено населению по квартирной плате за 2013 г.</t>
  </si>
  <si>
    <t>Задолженность по квартплате за весь период</t>
  </si>
  <si>
    <t>за 2014 г.</t>
  </si>
  <si>
    <t>Начислено населению по квартирной плате за 2014 г.</t>
  </si>
  <si>
    <t>ЗАО"РОСДИАГНОСТИКА"</t>
  </si>
  <si>
    <t>ООО ИЦ "ЛИКОН"</t>
  </si>
  <si>
    <t>ООО "Дезинфекционная станция"</t>
  </si>
  <si>
    <t>ООО "СМУ 33"</t>
  </si>
  <si>
    <t>Установка терминалов GSM модемов ACCB-030</t>
  </si>
  <si>
    <t>за 2015 г.</t>
  </si>
  <si>
    <t>Начислено населению по квартирной плате за 2015 г.</t>
  </si>
  <si>
    <t>Осипов П.Н.</t>
  </si>
  <si>
    <t>ООО "МЛМ Нева трейд"</t>
  </si>
  <si>
    <t xml:space="preserve">Устранение завалов без пробивки отверстий в ж/б блоках </t>
  </si>
  <si>
    <t>ОАО " Автопарк №6 Спецтранс"/СПБ ГУП "Завод МПБО-2"</t>
  </si>
  <si>
    <t>Установка металлических дверей, решеток</t>
  </si>
  <si>
    <t xml:space="preserve">Замена и ремонт запорной арматуры Ц/О, ХВС, ГВС </t>
  </si>
  <si>
    <t>ООО "УК Технокомплекс"</t>
  </si>
  <si>
    <t>за 2016 г.</t>
  </si>
  <si>
    <t>Начислено населению по квартирной плате за 2016 г.</t>
  </si>
  <si>
    <t>Иванов М.В.</t>
  </si>
  <si>
    <t>Бабаханов Р.А.</t>
  </si>
  <si>
    <t>Генеральный директор ООО " ЖКС №1</t>
  </si>
  <si>
    <t>Приморского района"</t>
  </si>
  <si>
    <t>Техническое обслуживание и услуги по поверке манометра технического, услуги по транспортировке средств измерений</t>
  </si>
  <si>
    <t>за 2017 г.</t>
  </si>
  <si>
    <t xml:space="preserve">Хорзов Е.В. </t>
  </si>
  <si>
    <t xml:space="preserve">Анисина И.В. </t>
  </si>
  <si>
    <t>за 2018 г.</t>
  </si>
  <si>
    <t>Начислено населению по квартирной плате за 2017 г.</t>
  </si>
  <si>
    <t>Начислено населению по квартирной плате за 2018 г.</t>
  </si>
  <si>
    <t>Начислено коммунальные услуги:</t>
  </si>
  <si>
    <t>в том.числе:</t>
  </si>
  <si>
    <t>Отопление</t>
  </si>
  <si>
    <t>Коммунальные услуги:</t>
  </si>
  <si>
    <t>ГУП "Водоканал Санкт-Петербурга"</t>
  </si>
  <si>
    <t>ГУП "ТЭК СПб"</t>
  </si>
  <si>
    <t>ОАО "Петербургская сбытовая компания"</t>
  </si>
  <si>
    <t>Фактические доходы (поступило от населения по квартирной плате и прочих доходов) за  2018 год</t>
  </si>
  <si>
    <t>Задолженность населения за жилое помещение, коммунальные и прочие услуги за 2018 год.</t>
  </si>
  <si>
    <t>ООО "Служба гигиены"</t>
  </si>
  <si>
    <t>АО " Автопарк №6 Спецтранс"</t>
  </si>
  <si>
    <t>ЭнергоКомфорт</t>
  </si>
  <si>
    <t xml:space="preserve">Главный экономист </t>
  </si>
  <si>
    <t>Челищев А.А.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</si>
</sst>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р_."/>
    <numFmt numFmtId="166" formatCode="[$-FC19]d\ mmmm\ yyyy\ &quot;г.&quot;"/>
    <numFmt numFmtId="167" formatCode="#,##0.00&quot;р.&quot;"/>
    <numFmt numFmtId="168" formatCode="_-* #,##0.000_р_._-;\-* #,##0.000_р_._-;_-* &quot;-&quot;???_р_._-;_-@_-"/>
    <numFmt numFmtId="169" formatCode="#,##0.00_ ;\-#,##0.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Book Antiqua"/>
      <family val="1"/>
    </font>
    <font>
      <b/>
      <sz val="12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10"/>
      <name val="Arial Cyr"/>
      <family val="0"/>
    </font>
    <font>
      <sz val="9"/>
      <color theme="1"/>
      <name val="Arial"/>
      <family val="2"/>
    </font>
    <font>
      <b/>
      <sz val="9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right"/>
    </xf>
    <xf numFmtId="0" fontId="22" fillId="0" borderId="11" xfId="0" applyFont="1" applyBorder="1" applyAlignment="1">
      <alignment horizontal="center"/>
    </xf>
    <xf numFmtId="4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2" fillId="0" borderId="11" xfId="0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" fontId="2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4" fontId="0" fillId="0" borderId="0" xfId="42" applyFont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43" fontId="0" fillId="0" borderId="10" xfId="59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43" fontId="23" fillId="0" borderId="10" xfId="59" applyFont="1" applyBorder="1" applyAlignment="1">
      <alignment horizontal="center"/>
    </xf>
    <xf numFmtId="43" fontId="26" fillId="0" borderId="10" xfId="59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28" fillId="22" borderId="0" xfId="0" applyFont="1" applyFill="1" applyAlignment="1">
      <alignment horizontal="center"/>
    </xf>
    <xf numFmtId="0" fontId="29" fillId="22" borderId="0" xfId="0" applyFont="1" applyFill="1" applyAlignment="1">
      <alignment/>
    </xf>
    <xf numFmtId="0" fontId="30" fillId="22" borderId="0" xfId="0" applyFont="1" applyFill="1" applyAlignment="1">
      <alignment horizontal="center" vertical="center"/>
    </xf>
    <xf numFmtId="0" fontId="31" fillId="22" borderId="0" xfId="0" applyFont="1" applyFill="1" applyAlignment="1">
      <alignment/>
    </xf>
    <xf numFmtId="0" fontId="29" fillId="22" borderId="0" xfId="0" applyFont="1" applyFill="1" applyAlignment="1">
      <alignment horizontal="left"/>
    </xf>
    <xf numFmtId="0" fontId="32" fillId="22" borderId="0" xfId="0" applyFont="1" applyFill="1" applyBorder="1" applyAlignment="1">
      <alignment horizontal="left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64" fontId="0" fillId="0" borderId="0" xfId="59" applyNumberFormat="1" applyFont="1" applyAlignment="1">
      <alignment/>
    </xf>
    <xf numFmtId="43" fontId="34" fillId="0" borderId="10" xfId="0" applyNumberFormat="1" applyFont="1" applyBorder="1" applyAlignment="1">
      <alignment horizontal="center" vertical="center" wrapText="1"/>
    </xf>
    <xf numFmtId="164" fontId="33" fillId="0" borderId="10" xfId="59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43" fontId="34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43" fontId="31" fillId="0" borderId="10" xfId="0" applyNumberFormat="1" applyFont="1" applyFill="1" applyBorder="1" applyAlignment="1">
      <alignment/>
    </xf>
    <xf numFmtId="164" fontId="1" fillId="0" borderId="0" xfId="59" applyNumberFormat="1" applyFont="1" applyAlignment="1">
      <alignment/>
    </xf>
    <xf numFmtId="164" fontId="34" fillId="0" borderId="10" xfId="59" applyNumberFormat="1" applyFont="1" applyBorder="1" applyAlignment="1">
      <alignment/>
    </xf>
    <xf numFmtId="164" fontId="34" fillId="0" borderId="10" xfId="59" applyNumberFormat="1" applyFont="1" applyBorder="1" applyAlignment="1">
      <alignment horizontal="center" vertical="center" wrapText="1"/>
    </xf>
    <xf numFmtId="164" fontId="33" fillId="0" borderId="10" xfId="59" applyNumberFormat="1" applyFont="1" applyBorder="1" applyAlignment="1">
      <alignment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164" fontId="31" fillId="0" borderId="10" xfId="59" applyNumberFormat="1" applyFont="1" applyBorder="1" applyAlignment="1">
      <alignment horizontal="center"/>
    </xf>
    <xf numFmtId="10" fontId="0" fillId="0" borderId="0" xfId="0" applyNumberFormat="1" applyAlignment="1">
      <alignment/>
    </xf>
    <xf numFmtId="16" fontId="33" fillId="0" borderId="10" xfId="0" applyNumberFormat="1" applyFont="1" applyBorder="1" applyAlignment="1">
      <alignment vertical="center"/>
    </xf>
    <xf numFmtId="164" fontId="0" fillId="0" borderId="0" xfId="59" applyNumberFormat="1" applyFont="1" applyBorder="1" applyAlignment="1">
      <alignment/>
    </xf>
    <xf numFmtId="43" fontId="0" fillId="0" borderId="0" xfId="0" applyNumberFormat="1" applyAlignment="1">
      <alignment/>
    </xf>
    <xf numFmtId="49" fontId="33" fillId="0" borderId="10" xfId="0" applyNumberFormat="1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164" fontId="33" fillId="0" borderId="14" xfId="59" applyNumberFormat="1" applyFont="1" applyBorder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3" fontId="34" fillId="23" borderId="10" xfId="0" applyNumberFormat="1" applyFont="1" applyFill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4" fontId="34" fillId="0" borderId="0" xfId="59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164" fontId="34" fillId="0" borderId="0" xfId="59" applyNumberFormat="1" applyFont="1" applyBorder="1" applyAlignment="1">
      <alignment/>
    </xf>
    <xf numFmtId="0" fontId="27" fillId="0" borderId="0" xfId="0" applyFont="1" applyAlignment="1">
      <alignment/>
    </xf>
    <xf numFmtId="0" fontId="35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5" fillId="0" borderId="10" xfId="0" applyFont="1" applyBorder="1" applyAlignment="1">
      <alignment/>
    </xf>
    <xf numFmtId="164" fontId="31" fillId="0" borderId="10" xfId="59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left"/>
    </xf>
    <xf numFmtId="0" fontId="0" fillId="22" borderId="0" xfId="0" applyFont="1" applyFill="1" applyAlignment="1">
      <alignment horizontal="center" vertical="center"/>
    </xf>
    <xf numFmtId="0" fontId="24" fillId="22" borderId="0" xfId="0" applyFont="1" applyFill="1" applyBorder="1" applyAlignment="1">
      <alignment horizontal="left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43" fontId="38" fillId="0" borderId="10" xfId="0" applyNumberFormat="1" applyFont="1" applyBorder="1" applyAlignment="1">
      <alignment/>
    </xf>
    <xf numFmtId="43" fontId="23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3" fontId="23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3" fontId="38" fillId="0" borderId="10" xfId="0" applyNumberFormat="1" applyFont="1" applyFill="1" applyBorder="1" applyAlignment="1">
      <alignment/>
    </xf>
    <xf numFmtId="43" fontId="0" fillId="0" borderId="0" xfId="59" applyFont="1" applyAlignment="1">
      <alignment/>
    </xf>
    <xf numFmtId="43" fontId="26" fillId="0" borderId="10" xfId="0" applyNumberFormat="1" applyFont="1" applyFill="1" applyBorder="1" applyAlignment="1">
      <alignment/>
    </xf>
    <xf numFmtId="43" fontId="26" fillId="0" borderId="10" xfId="59" applyFont="1" applyBorder="1" applyAlignment="1">
      <alignment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43" fontId="23" fillId="0" borderId="10" xfId="59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43" fontId="23" fillId="0" borderId="10" xfId="59" applyFont="1" applyBorder="1" applyAlignment="1">
      <alignment horizontal="center" vertical="center" wrapText="1"/>
    </xf>
    <xf numFmtId="43" fontId="26" fillId="0" borderId="10" xfId="0" applyNumberFormat="1" applyFont="1" applyBorder="1" applyAlignment="1">
      <alignment horizontal="center"/>
    </xf>
    <xf numFmtId="4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center" wrapText="1"/>
    </xf>
    <xf numFmtId="43" fontId="26" fillId="0" borderId="15" xfId="0" applyNumberFormat="1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165" fontId="43" fillId="0" borderId="16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1" xfId="0" applyFont="1" applyBorder="1" applyAlignment="1">
      <alignment/>
    </xf>
    <xf numFmtId="165" fontId="43" fillId="0" borderId="17" xfId="0" applyNumberFormat="1" applyFont="1" applyBorder="1" applyAlignment="1">
      <alignment/>
    </xf>
    <xf numFmtId="16" fontId="26" fillId="0" borderId="1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20" xfId="0" applyFont="1" applyBorder="1" applyAlignment="1">
      <alignment horizontal="center" vertical="center"/>
    </xf>
    <xf numFmtId="43" fontId="23" fillId="0" borderId="14" xfId="59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43" fontId="23" fillId="0" borderId="0" xfId="59" applyFont="1" applyBorder="1" applyAlignment="1">
      <alignment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21" xfId="0" applyBorder="1" applyAlignment="1">
      <alignment wrapText="1"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164" fontId="40" fillId="0" borderId="10" xfId="59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16" fontId="26" fillId="0" borderId="10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26" fillId="0" borderId="22" xfId="0" applyNumberFormat="1" applyFont="1" applyFill="1" applyBorder="1" applyAlignment="1">
      <alignment/>
    </xf>
    <xf numFmtId="43" fontId="26" fillId="0" borderId="22" xfId="0" applyNumberFormat="1" applyFont="1" applyBorder="1" applyAlignment="1">
      <alignment/>
    </xf>
    <xf numFmtId="165" fontId="43" fillId="0" borderId="16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26" fillId="0" borderId="10" xfId="0" applyNumberFormat="1" applyFont="1" applyBorder="1" applyAlignment="1">
      <alignment/>
    </xf>
    <xf numFmtId="165" fontId="43" fillId="0" borderId="16" xfId="0" applyNumberFormat="1" applyFont="1" applyFill="1" applyBorder="1" applyAlignment="1">
      <alignment/>
    </xf>
    <xf numFmtId="165" fontId="40" fillId="0" borderId="16" xfId="0" applyNumberFormat="1" applyFont="1" applyFill="1" applyBorder="1" applyAlignment="1">
      <alignment/>
    </xf>
    <xf numFmtId="165" fontId="40" fillId="0" borderId="16" xfId="0" applyNumberFormat="1" applyFont="1" applyBorder="1" applyAlignment="1">
      <alignment/>
    </xf>
    <xf numFmtId="2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center"/>
    </xf>
    <xf numFmtId="4" fontId="40" fillId="0" borderId="17" xfId="0" applyNumberFormat="1" applyFont="1" applyBorder="1" applyAlignment="1">
      <alignment/>
    </xf>
    <xf numFmtId="167" fontId="23" fillId="0" borderId="10" xfId="59" applyNumberFormat="1" applyFont="1" applyBorder="1" applyAlignment="1">
      <alignment/>
    </xf>
    <xf numFmtId="43" fontId="26" fillId="0" borderId="10" xfId="0" applyNumberFormat="1" applyFont="1" applyBorder="1" applyAlignment="1">
      <alignment horizontal="left" wrapText="1"/>
    </xf>
    <xf numFmtId="165" fontId="43" fillId="0" borderId="22" xfId="0" applyNumberFormat="1" applyFont="1" applyFill="1" applyBorder="1" applyAlignment="1">
      <alignment/>
    </xf>
    <xf numFmtId="165" fontId="43" fillId="0" borderId="23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43" fontId="26" fillId="0" borderId="10" xfId="0" applyNumberFormat="1" applyFont="1" applyFill="1" applyBorder="1" applyAlignment="1">
      <alignment horizontal="left" wrapText="1"/>
    </xf>
    <xf numFmtId="0" fontId="26" fillId="0" borderId="18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43" fontId="26" fillId="0" borderId="10" xfId="59" applyFont="1" applyFill="1" applyBorder="1" applyAlignment="1">
      <alignment/>
    </xf>
    <xf numFmtId="4" fontId="26" fillId="0" borderId="10" xfId="0" applyNumberFormat="1" applyFont="1" applyFill="1" applyBorder="1" applyAlignment="1">
      <alignment horizontal="center"/>
    </xf>
    <xf numFmtId="43" fontId="23" fillId="0" borderId="10" xfId="59" applyFont="1" applyFill="1" applyBorder="1" applyAlignment="1">
      <alignment/>
    </xf>
    <xf numFmtId="43" fontId="26" fillId="0" borderId="10" xfId="59" applyFont="1" applyFill="1" applyBorder="1" applyAlignment="1">
      <alignment horizontal="center"/>
    </xf>
    <xf numFmtId="167" fontId="23" fillId="0" borderId="10" xfId="59" applyNumberFormat="1" applyFont="1" applyFill="1" applyBorder="1" applyAlignment="1">
      <alignment/>
    </xf>
    <xf numFmtId="43" fontId="0" fillId="0" borderId="10" xfId="0" applyNumberFormat="1" applyBorder="1" applyAlignment="1">
      <alignment horizontal="center"/>
    </xf>
    <xf numFmtId="4" fontId="0" fillId="0" borderId="26" xfId="0" applyNumberFormat="1" applyBorder="1" applyAlignment="1">
      <alignment/>
    </xf>
    <xf numFmtId="0" fontId="26" fillId="0" borderId="27" xfId="0" applyFont="1" applyBorder="1" applyAlignment="1">
      <alignment horizontal="center" vertical="center"/>
    </xf>
    <xf numFmtId="165" fontId="43" fillId="0" borderId="16" xfId="0" applyNumberFormat="1" applyFont="1" applyFill="1" applyBorder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43" fontId="0" fillId="22" borderId="0" xfId="59" applyFont="1" applyFill="1" applyAlignment="1">
      <alignment/>
    </xf>
    <xf numFmtId="43" fontId="0" fillId="0" borderId="10" xfId="59" applyFont="1" applyBorder="1" applyAlignment="1">
      <alignment horizontal="right" vertical="center"/>
    </xf>
    <xf numFmtId="43" fontId="26" fillId="0" borderId="10" xfId="59" applyFont="1" applyFill="1" applyBorder="1" applyAlignment="1">
      <alignment horizontal="right" vertical="center" wrapText="1"/>
    </xf>
    <xf numFmtId="43" fontId="23" fillId="0" borderId="10" xfId="59" applyFont="1" applyBorder="1" applyAlignment="1">
      <alignment horizontal="right" vertical="center" wrapText="1"/>
    </xf>
    <xf numFmtId="43" fontId="44" fillId="0" borderId="10" xfId="59" applyFont="1" applyBorder="1" applyAlignment="1">
      <alignment horizontal="right" vertical="center" wrapText="1"/>
    </xf>
    <xf numFmtId="43" fontId="23" fillId="0" borderId="10" xfId="59" applyFont="1" applyBorder="1" applyAlignment="1">
      <alignment horizontal="right" vertical="center"/>
    </xf>
    <xf numFmtId="43" fontId="23" fillId="0" borderId="10" xfId="59" applyFont="1" applyFill="1" applyBorder="1" applyAlignment="1">
      <alignment horizontal="right" vertical="center"/>
    </xf>
    <xf numFmtId="43" fontId="43" fillId="0" borderId="16" xfId="59" applyFont="1" applyFill="1" applyBorder="1" applyAlignment="1">
      <alignment horizontal="right" vertical="center"/>
    </xf>
    <xf numFmtId="43" fontId="26" fillId="0" borderId="10" xfId="59" applyFont="1" applyFill="1" applyBorder="1" applyAlignment="1">
      <alignment horizontal="right" vertical="center"/>
    </xf>
    <xf numFmtId="43" fontId="40" fillId="0" borderId="16" xfId="59" applyFont="1" applyFill="1" applyBorder="1" applyAlignment="1">
      <alignment horizontal="right" vertical="center"/>
    </xf>
    <xf numFmtId="43" fontId="26" fillId="0" borderId="0" xfId="59" applyFont="1" applyBorder="1" applyAlignment="1">
      <alignment/>
    </xf>
    <xf numFmtId="43" fontId="26" fillId="0" borderId="0" xfId="59" applyFont="1" applyAlignment="1">
      <alignment/>
    </xf>
    <xf numFmtId="43" fontId="26" fillId="0" borderId="14" xfId="59" applyFont="1" applyBorder="1" applyAlignment="1">
      <alignment horizontal="center"/>
    </xf>
    <xf numFmtId="43" fontId="26" fillId="0" borderId="27" xfId="59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4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14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8" xfId="0" applyFont="1" applyBorder="1" applyAlignment="1">
      <alignment horizontal="left" wrapText="1"/>
    </xf>
    <xf numFmtId="0" fontId="33" fillId="0" borderId="19" xfId="0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0" fontId="33" fillId="0" borderId="28" xfId="0" applyFont="1" applyBorder="1" applyAlignment="1">
      <alignment horizontal="left" wrapText="1"/>
    </xf>
    <xf numFmtId="0" fontId="33" fillId="0" borderId="24" xfId="0" applyFont="1" applyBorder="1" applyAlignment="1">
      <alignment horizontal="left" wrapText="1"/>
    </xf>
    <xf numFmtId="0" fontId="33" fillId="0" borderId="25" xfId="0" applyFont="1" applyBorder="1" applyAlignment="1">
      <alignment horizontal="left" wrapText="1"/>
    </xf>
    <xf numFmtId="164" fontId="34" fillId="0" borderId="14" xfId="59" applyNumberFormat="1" applyFont="1" applyBorder="1" applyAlignment="1">
      <alignment horizontal="center"/>
    </xf>
    <xf numFmtId="164" fontId="34" fillId="0" borderId="27" xfId="59" applyNumberFormat="1" applyFont="1" applyBorder="1" applyAlignment="1">
      <alignment horizontal="center"/>
    </xf>
    <xf numFmtId="0" fontId="33" fillId="0" borderId="12" xfId="0" applyFont="1" applyFill="1" applyBorder="1" applyAlignment="1">
      <alignment horizontal="left" wrapText="1"/>
    </xf>
    <xf numFmtId="0" fontId="33" fillId="0" borderId="13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164" fontId="33" fillId="0" borderId="10" xfId="59" applyNumberFormat="1" applyFont="1" applyBorder="1" applyAlignment="1">
      <alignment horizontal="center"/>
    </xf>
    <xf numFmtId="16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64" fontId="33" fillId="0" borderId="14" xfId="59" applyNumberFormat="1" applyFont="1" applyBorder="1" applyAlignment="1">
      <alignment horizontal="center"/>
    </xf>
    <xf numFmtId="164" fontId="33" fillId="0" borderId="15" xfId="59" applyNumberFormat="1" applyFont="1" applyBorder="1" applyAlignment="1">
      <alignment horizontal="center"/>
    </xf>
    <xf numFmtId="164" fontId="33" fillId="0" borderId="27" xfId="59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wrapText="1"/>
    </xf>
    <xf numFmtId="0" fontId="33" fillId="0" borderId="13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  <xf numFmtId="0" fontId="33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164" fontId="34" fillId="0" borderId="10" xfId="59" applyNumberFormat="1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0" fontId="27" fillId="22" borderId="0" xfId="0" applyFont="1" applyFill="1" applyAlignment="1">
      <alignment horizontal="center"/>
    </xf>
    <xf numFmtId="0" fontId="27" fillId="22" borderId="0" xfId="0" applyFont="1" applyFill="1" applyBorder="1" applyAlignment="1">
      <alignment horizontal="center"/>
    </xf>
    <xf numFmtId="0" fontId="29" fillId="24" borderId="0" xfId="0" applyFont="1" applyFill="1" applyAlignment="1">
      <alignment horizontal="left"/>
    </xf>
    <xf numFmtId="0" fontId="29" fillId="22" borderId="0" xfId="0" applyFont="1" applyFill="1" applyAlignment="1">
      <alignment horizontal="left"/>
    </xf>
    <xf numFmtId="0" fontId="20" fillId="22" borderId="0" xfId="0" applyFont="1" applyFill="1" applyAlignment="1">
      <alignment horizontal="center"/>
    </xf>
    <xf numFmtId="0" fontId="36" fillId="22" borderId="0" xfId="0" applyFont="1" applyFill="1" applyBorder="1" applyAlignment="1">
      <alignment horizontal="center"/>
    </xf>
    <xf numFmtId="0" fontId="0" fillId="22" borderId="0" xfId="0" applyFill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3" fontId="23" fillId="0" borderId="10" xfId="59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3" fontId="26" fillId="0" borderId="10" xfId="59" applyFont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16" fontId="26" fillId="0" borderId="10" xfId="0" applyNumberFormat="1" applyFont="1" applyBorder="1" applyAlignment="1">
      <alignment horizontal="center" vertical="center"/>
    </xf>
    <xf numFmtId="43" fontId="26" fillId="0" borderId="15" xfId="59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 wrapText="1"/>
    </xf>
    <xf numFmtId="165" fontId="37" fillId="0" borderId="14" xfId="59" applyNumberFormat="1" applyFont="1" applyBorder="1" applyAlignment="1">
      <alignment horizontal="center"/>
    </xf>
    <xf numFmtId="165" fontId="37" fillId="0" borderId="27" xfId="59" applyNumberFormat="1" applyFont="1" applyBorder="1" applyAlignment="1">
      <alignment horizontal="center"/>
    </xf>
    <xf numFmtId="0" fontId="34" fillId="0" borderId="12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8" fillId="0" borderId="18" xfId="0" applyFont="1" applyBorder="1" applyAlignment="1">
      <alignment horizontal="left" wrapText="1"/>
    </xf>
    <xf numFmtId="0" fontId="38" fillId="0" borderId="19" xfId="0" applyFont="1" applyBorder="1" applyAlignment="1">
      <alignment horizontal="left" wrapText="1"/>
    </xf>
    <xf numFmtId="0" fontId="38" fillId="0" borderId="20" xfId="0" applyFont="1" applyBorder="1" applyAlignment="1">
      <alignment horizontal="left" wrapText="1"/>
    </xf>
    <xf numFmtId="0" fontId="38" fillId="0" borderId="28" xfId="0" applyFont="1" applyBorder="1" applyAlignment="1">
      <alignment horizontal="left" wrapText="1"/>
    </xf>
    <xf numFmtId="0" fontId="38" fillId="0" borderId="24" xfId="0" applyFont="1" applyBorder="1" applyAlignment="1">
      <alignment horizontal="left" wrapText="1"/>
    </xf>
    <xf numFmtId="0" fontId="38" fillId="0" borderId="25" xfId="0" applyFont="1" applyBorder="1" applyAlignment="1">
      <alignment horizontal="left" wrapText="1"/>
    </xf>
    <xf numFmtId="167" fontId="23" fillId="0" borderId="10" xfId="59" applyNumberFormat="1" applyFont="1" applyBorder="1" applyAlignment="1">
      <alignment horizontal="center"/>
    </xf>
    <xf numFmtId="0" fontId="38" fillId="0" borderId="12" xfId="52" applyFont="1" applyBorder="1" applyAlignment="1">
      <alignment/>
      <protection/>
    </xf>
    <xf numFmtId="0" fontId="38" fillId="0" borderId="13" xfId="52" applyFont="1" applyBorder="1" applyAlignment="1">
      <alignment/>
      <protection/>
    </xf>
    <xf numFmtId="0" fontId="38" fillId="0" borderId="11" xfId="52" applyFont="1" applyBorder="1" applyAlignment="1">
      <alignment/>
      <protection/>
    </xf>
    <xf numFmtId="0" fontId="38" fillId="0" borderId="12" xfId="52" applyFont="1" applyBorder="1" applyAlignment="1">
      <alignment wrapText="1"/>
      <protection/>
    </xf>
    <xf numFmtId="0" fontId="38" fillId="0" borderId="13" xfId="52" applyFont="1" applyBorder="1" applyAlignment="1">
      <alignment wrapText="1"/>
      <protection/>
    </xf>
    <xf numFmtId="0" fontId="38" fillId="0" borderId="11" xfId="52" applyFont="1" applyBorder="1" applyAlignment="1">
      <alignment wrapText="1"/>
      <protection/>
    </xf>
    <xf numFmtId="0" fontId="38" fillId="0" borderId="12" xfId="52" applyFont="1" applyBorder="1" applyAlignment="1">
      <alignment horizontal="left"/>
      <protection/>
    </xf>
    <xf numFmtId="0" fontId="38" fillId="0" borderId="13" xfId="52" applyFont="1" applyBorder="1" applyAlignment="1">
      <alignment horizontal="left"/>
      <protection/>
    </xf>
    <xf numFmtId="0" fontId="38" fillId="0" borderId="11" xfId="52" applyFont="1" applyBorder="1" applyAlignment="1">
      <alignment horizontal="left"/>
      <protection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38" fillId="0" borderId="12" xfId="52" applyFont="1" applyBorder="1" applyAlignment="1">
      <alignment horizontal="left" wrapText="1"/>
      <protection/>
    </xf>
    <xf numFmtId="0" fontId="38" fillId="0" borderId="13" xfId="52" applyFont="1" applyBorder="1" applyAlignment="1">
      <alignment horizontal="left" wrapText="1"/>
      <protection/>
    </xf>
    <xf numFmtId="0" fontId="38" fillId="0" borderId="11" xfId="52" applyFont="1" applyBorder="1" applyAlignment="1">
      <alignment horizontal="left" wrapText="1"/>
      <protection/>
    </xf>
    <xf numFmtId="0" fontId="39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7" fillId="0" borderId="12" xfId="52" applyFont="1" applyBorder="1" applyAlignment="1">
      <alignment wrapText="1"/>
      <protection/>
    </xf>
    <xf numFmtId="0" fontId="37" fillId="0" borderId="13" xfId="52" applyFont="1" applyBorder="1" applyAlignment="1">
      <alignment wrapText="1"/>
      <protection/>
    </xf>
    <xf numFmtId="0" fontId="37" fillId="0" borderId="11" xfId="52" applyFont="1" applyBorder="1" applyAlignment="1">
      <alignment wrapText="1"/>
      <protection/>
    </xf>
    <xf numFmtId="0" fontId="37" fillId="0" borderId="12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26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167" fontId="23" fillId="0" borderId="10" xfId="59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43" fontId="23" fillId="0" borderId="10" xfId="59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4" max="4" width="26.375" style="0" customWidth="1"/>
    <col min="5" max="5" width="33.00390625" style="0" customWidth="1"/>
    <col min="6" max="6" width="14.25390625" style="0" customWidth="1"/>
    <col min="8" max="8" width="16.75390625" style="0" customWidth="1"/>
    <col min="9" max="9" width="10.375" style="0" customWidth="1"/>
    <col min="10" max="12" width="7.125" style="0" customWidth="1"/>
    <col min="13" max="13" width="6.875" style="0" customWidth="1"/>
  </cols>
  <sheetData>
    <row r="1" spans="2:7" ht="15.75">
      <c r="B1" s="243" t="s">
        <v>0</v>
      </c>
      <c r="C1" s="243"/>
      <c r="D1" s="243"/>
      <c r="E1" s="243"/>
      <c r="F1" s="243"/>
      <c r="G1" s="2"/>
    </row>
    <row r="2" spans="2:7" ht="15.75">
      <c r="B2" s="243"/>
      <c r="C2" s="243"/>
      <c r="D2" s="243"/>
      <c r="E2" s="243"/>
      <c r="F2" s="243"/>
      <c r="G2" s="2"/>
    </row>
    <row r="3" spans="2:7" ht="15.75">
      <c r="B3" s="2"/>
      <c r="C3" s="2"/>
      <c r="D3" s="2"/>
      <c r="E3" s="2"/>
      <c r="F3" s="2"/>
      <c r="G3" s="2"/>
    </row>
    <row r="4" spans="2:7" ht="12" customHeight="1">
      <c r="B4" s="3"/>
      <c r="C4" s="4"/>
      <c r="D4" s="4"/>
      <c r="E4" s="4"/>
      <c r="F4" s="4"/>
      <c r="G4" s="5"/>
    </row>
    <row r="5" spans="1:6" ht="18" customHeight="1">
      <c r="A5" s="6"/>
      <c r="B5" s="230" t="s">
        <v>1</v>
      </c>
      <c r="C5" s="231"/>
      <c r="D5" s="232"/>
      <c r="E5" s="7"/>
      <c r="F5" s="8">
        <f>F6+F9</f>
        <v>1311723.21</v>
      </c>
    </row>
    <row r="6" spans="1:6" ht="50.25" customHeight="1">
      <c r="A6" s="9" t="s">
        <v>2</v>
      </c>
      <c r="B6" s="244" t="s">
        <v>3</v>
      </c>
      <c r="C6" s="245"/>
      <c r="D6" s="246"/>
      <c r="E6" s="10"/>
      <c r="F6" s="11">
        <v>1311723.21</v>
      </c>
    </row>
    <row r="7" spans="1:6" ht="26.25" customHeight="1">
      <c r="A7" s="9"/>
      <c r="B7" s="244" t="s">
        <v>4</v>
      </c>
      <c r="C7" s="245"/>
      <c r="D7" s="246"/>
      <c r="E7" s="10"/>
      <c r="F7" s="11">
        <v>1169013.41</v>
      </c>
    </row>
    <row r="8" spans="1:6" ht="17.25" customHeight="1">
      <c r="A8" s="9"/>
      <c r="B8" s="247" t="s">
        <v>5</v>
      </c>
      <c r="C8" s="248"/>
      <c r="D8" s="249"/>
      <c r="E8" s="12"/>
      <c r="F8" s="11">
        <f>F6-F7</f>
        <v>142709.80000000005</v>
      </c>
    </row>
    <row r="9" spans="1:6" ht="17.25" customHeight="1">
      <c r="A9" s="9" t="s">
        <v>6</v>
      </c>
      <c r="B9" s="247" t="s">
        <v>7</v>
      </c>
      <c r="C9" s="248"/>
      <c r="D9" s="249"/>
      <c r="E9" s="12"/>
      <c r="F9" s="11"/>
    </row>
    <row r="10" spans="1:8" ht="16.5" customHeight="1">
      <c r="A10" s="13"/>
      <c r="B10" s="230" t="s">
        <v>8</v>
      </c>
      <c r="C10" s="231"/>
      <c r="D10" s="232"/>
      <c r="E10" s="7"/>
      <c r="F10" s="14">
        <f>F12+F13+F15</f>
        <v>1169013.41</v>
      </c>
      <c r="H10" s="15">
        <v>1169013.41</v>
      </c>
    </row>
    <row r="11" spans="1:8" ht="18" customHeight="1">
      <c r="A11" s="13"/>
      <c r="B11" s="233" t="s">
        <v>9</v>
      </c>
      <c r="C11" s="234"/>
      <c r="D11" s="235"/>
      <c r="E11" s="16"/>
      <c r="F11" s="17"/>
      <c r="H11" s="36"/>
    </row>
    <row r="12" spans="1:8" ht="25.5" customHeight="1">
      <c r="A12" s="13" t="s">
        <v>2</v>
      </c>
      <c r="B12" s="236" t="s">
        <v>10</v>
      </c>
      <c r="C12" s="236"/>
      <c r="D12" s="236"/>
      <c r="E12" s="18" t="s">
        <v>11</v>
      </c>
      <c r="F12" s="19">
        <v>197771.71</v>
      </c>
      <c r="H12" s="37"/>
    </row>
    <row r="13" spans="1:8" ht="17.25" customHeight="1">
      <c r="A13" s="13" t="s">
        <v>6</v>
      </c>
      <c r="B13" s="236" t="s">
        <v>12</v>
      </c>
      <c r="C13" s="236"/>
      <c r="D13" s="236"/>
      <c r="E13" s="18" t="s">
        <v>13</v>
      </c>
      <c r="F13" s="19">
        <v>627960.51</v>
      </c>
      <c r="H13" s="37"/>
    </row>
    <row r="14" spans="1:8" ht="17.25" customHeight="1">
      <c r="A14" s="13" t="s">
        <v>14</v>
      </c>
      <c r="B14" s="20"/>
      <c r="C14" s="21"/>
      <c r="D14" s="18"/>
      <c r="E14" s="18"/>
      <c r="F14" s="19"/>
      <c r="H14" s="22"/>
    </row>
    <row r="15" spans="1:6" ht="27" customHeight="1">
      <c r="A15" s="13" t="s">
        <v>15</v>
      </c>
      <c r="B15" s="237" t="s">
        <v>16</v>
      </c>
      <c r="C15" s="238"/>
      <c r="D15" s="238"/>
      <c r="E15" s="239"/>
      <c r="F15" s="23">
        <f>F17+F28</f>
        <v>343281.19</v>
      </c>
    </row>
    <row r="16" spans="1:6" ht="12" customHeight="1">
      <c r="A16" s="13"/>
      <c r="B16" s="240" t="s">
        <v>17</v>
      </c>
      <c r="C16" s="241"/>
      <c r="D16" s="242"/>
      <c r="E16" s="24"/>
      <c r="F16" s="25"/>
    </row>
    <row r="17" spans="1:6" ht="37.5" customHeight="1">
      <c r="A17" s="13" t="s">
        <v>18</v>
      </c>
      <c r="B17" s="227" t="s">
        <v>19</v>
      </c>
      <c r="C17" s="228"/>
      <c r="D17" s="229"/>
      <c r="E17" s="24"/>
      <c r="F17" s="8">
        <f>F18+F19+F20+F21+F22+F23+F24+F25+F26+F27</f>
        <v>168260.6</v>
      </c>
    </row>
    <row r="18" spans="1:6" ht="27" customHeight="1">
      <c r="A18" s="26" t="s">
        <v>20</v>
      </c>
      <c r="B18" s="204" t="s">
        <v>21</v>
      </c>
      <c r="C18" s="205"/>
      <c r="D18" s="206"/>
      <c r="E18" s="27" t="s">
        <v>22</v>
      </c>
      <c r="F18" s="28">
        <v>2148</v>
      </c>
    </row>
    <row r="19" spans="1:6" ht="24.75" customHeight="1">
      <c r="A19" s="26" t="s">
        <v>23</v>
      </c>
      <c r="B19" s="217" t="s">
        <v>24</v>
      </c>
      <c r="C19" s="218"/>
      <c r="D19" s="219"/>
      <c r="E19" s="18" t="s">
        <v>25</v>
      </c>
      <c r="F19" s="28"/>
    </row>
    <row r="20" spans="1:6" ht="18.75" customHeight="1">
      <c r="A20" s="26" t="s">
        <v>26</v>
      </c>
      <c r="B20" s="217" t="s">
        <v>27</v>
      </c>
      <c r="C20" s="218"/>
      <c r="D20" s="219"/>
      <c r="E20" s="18" t="s">
        <v>28</v>
      </c>
      <c r="F20" s="28">
        <v>27882.36</v>
      </c>
    </row>
    <row r="21" spans="1:6" ht="16.5" customHeight="1">
      <c r="A21" s="26" t="s">
        <v>29</v>
      </c>
      <c r="B21" s="217" t="s">
        <v>30</v>
      </c>
      <c r="C21" s="218"/>
      <c r="D21" s="219"/>
      <c r="E21" s="18" t="s">
        <v>31</v>
      </c>
      <c r="F21" s="28">
        <v>2893.32</v>
      </c>
    </row>
    <row r="22" spans="1:6" ht="15" customHeight="1">
      <c r="A22" s="26" t="s">
        <v>32</v>
      </c>
      <c r="B22" s="217" t="s">
        <v>33</v>
      </c>
      <c r="C22" s="218"/>
      <c r="D22" s="219"/>
      <c r="E22" s="18" t="s">
        <v>34</v>
      </c>
      <c r="F22" s="28">
        <v>64436.07</v>
      </c>
    </row>
    <row r="23" spans="1:6" ht="23.25" customHeight="1">
      <c r="A23" s="26" t="s">
        <v>35</v>
      </c>
      <c r="B23" s="217" t="s">
        <v>36</v>
      </c>
      <c r="C23" s="218"/>
      <c r="D23" s="219"/>
      <c r="E23" s="18" t="s">
        <v>37</v>
      </c>
      <c r="F23" s="28">
        <v>8640</v>
      </c>
    </row>
    <row r="24" spans="1:6" ht="21" customHeight="1">
      <c r="A24" s="26" t="s">
        <v>38</v>
      </c>
      <c r="B24" s="220" t="s">
        <v>39</v>
      </c>
      <c r="C24" s="221"/>
      <c r="D24" s="222"/>
      <c r="E24" s="29" t="s">
        <v>40</v>
      </c>
      <c r="F24" s="28"/>
    </row>
    <row r="25" spans="1:6" ht="15" customHeight="1">
      <c r="A25" s="26" t="s">
        <v>41</v>
      </c>
      <c r="B25" s="223" t="s">
        <v>42</v>
      </c>
      <c r="C25" s="224"/>
      <c r="D25" s="225"/>
      <c r="E25" s="30" t="s">
        <v>43</v>
      </c>
      <c r="F25" s="28">
        <v>18000</v>
      </c>
    </row>
    <row r="26" spans="1:6" ht="15" customHeight="1">
      <c r="A26" s="26" t="s">
        <v>44</v>
      </c>
      <c r="B26" s="220"/>
      <c r="C26" s="221"/>
      <c r="D26" s="222"/>
      <c r="E26" s="30" t="s">
        <v>45</v>
      </c>
      <c r="F26" s="28">
        <v>6000</v>
      </c>
    </row>
    <row r="27" spans="1:9" ht="15" customHeight="1">
      <c r="A27" s="31" t="s">
        <v>46</v>
      </c>
      <c r="B27" s="204" t="s">
        <v>47</v>
      </c>
      <c r="C27" s="205"/>
      <c r="D27" s="206"/>
      <c r="E27" s="32" t="s">
        <v>48</v>
      </c>
      <c r="F27" s="28">
        <v>38260.85</v>
      </c>
      <c r="H27" s="226"/>
      <c r="I27" s="226"/>
    </row>
    <row r="28" spans="1:9" ht="25.5" customHeight="1">
      <c r="A28" s="31" t="s">
        <v>49</v>
      </c>
      <c r="B28" s="203" t="s">
        <v>50</v>
      </c>
      <c r="C28" s="203"/>
      <c r="D28" s="203"/>
      <c r="E28" s="33"/>
      <c r="F28" s="34">
        <f>F29+F30+F31+F32</f>
        <v>175020.59</v>
      </c>
      <c r="H28" s="36"/>
      <c r="I28" s="36"/>
    </row>
    <row r="29" spans="1:9" ht="63" customHeight="1">
      <c r="A29" s="31" t="s">
        <v>51</v>
      </c>
      <c r="B29" s="204" t="s">
        <v>52</v>
      </c>
      <c r="C29" s="205"/>
      <c r="D29" s="206"/>
      <c r="E29" s="33"/>
      <c r="F29" s="35">
        <v>8862.72</v>
      </c>
      <c r="H29" s="36"/>
      <c r="I29" s="36"/>
    </row>
    <row r="30" spans="1:6" ht="65.25" customHeight="1">
      <c r="A30" s="31" t="s">
        <v>53</v>
      </c>
      <c r="B30" s="204" t="s">
        <v>54</v>
      </c>
      <c r="C30" s="205"/>
      <c r="D30" s="206"/>
      <c r="E30" s="33"/>
      <c r="F30" s="35">
        <v>12033.41</v>
      </c>
    </row>
    <row r="31" spans="1:6" ht="76.5" customHeight="1">
      <c r="A31" s="207" t="s">
        <v>55</v>
      </c>
      <c r="B31" s="209" t="s">
        <v>56</v>
      </c>
      <c r="C31" s="210"/>
      <c r="D31" s="211"/>
      <c r="E31" s="215"/>
      <c r="F31" s="201">
        <v>154124.46</v>
      </c>
    </row>
    <row r="32" spans="1:8" ht="29.25" customHeight="1">
      <c r="A32" s="208"/>
      <c r="B32" s="212"/>
      <c r="C32" s="213"/>
      <c r="D32" s="214"/>
      <c r="E32" s="216"/>
      <c r="F32" s="202"/>
      <c r="H32" s="15">
        <f>H10-F10</f>
        <v>0</v>
      </c>
    </row>
  </sheetData>
  <sheetProtection/>
  <mergeCells count="31">
    <mergeCell ref="B1:F2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5:E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H27:I27"/>
    <mergeCell ref="F31:F32"/>
    <mergeCell ref="B28:D28"/>
    <mergeCell ref="B29:D29"/>
    <mergeCell ref="B30:D30"/>
    <mergeCell ref="A31:A32"/>
    <mergeCell ref="B31:D32"/>
    <mergeCell ref="E31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49" sqref="B49:E49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8" customWidth="1"/>
    <col min="6" max="6" width="14.375" style="108" customWidth="1"/>
    <col min="7" max="7" width="12.875" style="0" hidden="1" customWidth="1"/>
    <col min="8" max="8" width="16.125" style="0" hidden="1" customWidth="1"/>
  </cols>
  <sheetData>
    <row r="1" spans="1:6" ht="15.75">
      <c r="A1" s="303" t="s">
        <v>212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189"/>
    </row>
    <row r="4" spans="1:6" ht="13.5" customHeight="1">
      <c r="A4" s="90"/>
      <c r="B4" s="305" t="s">
        <v>241</v>
      </c>
      <c r="C4" s="305"/>
      <c r="D4" s="305"/>
      <c r="E4" s="92"/>
      <c r="F4" s="189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189"/>
    </row>
    <row r="6" spans="1:6" ht="24">
      <c r="A6" s="94" t="s">
        <v>62</v>
      </c>
      <c r="B6" s="306" t="s">
        <v>63</v>
      </c>
      <c r="C6" s="306"/>
      <c r="D6" s="306"/>
      <c r="E6" s="94"/>
      <c r="F6" s="116" t="s">
        <v>64</v>
      </c>
    </row>
    <row r="7" spans="1:6" ht="12.75">
      <c r="A7" s="97"/>
      <c r="B7" s="307" t="s">
        <v>243</v>
      </c>
      <c r="C7" s="308"/>
      <c r="D7" s="309"/>
      <c r="E7" s="94"/>
      <c r="F7" s="190">
        <v>905174.68</v>
      </c>
    </row>
    <row r="8" spans="1:6" ht="12.75">
      <c r="A8" s="97"/>
      <c r="B8" s="307" t="s">
        <v>66</v>
      </c>
      <c r="C8" s="308"/>
      <c r="D8" s="309"/>
      <c r="E8" s="94"/>
      <c r="F8" s="191"/>
    </row>
    <row r="9" spans="1:6" ht="12.75">
      <c r="A9" s="97"/>
      <c r="B9" s="186" t="s">
        <v>244</v>
      </c>
      <c r="C9" s="187"/>
      <c r="D9" s="188"/>
      <c r="E9" s="94"/>
      <c r="F9" s="191">
        <f>F11+F12+F13+F14</f>
        <v>1450260.64</v>
      </c>
    </row>
    <row r="10" spans="1:6" ht="12.75">
      <c r="A10" s="97"/>
      <c r="B10" s="186" t="s">
        <v>245</v>
      </c>
      <c r="C10" s="187"/>
      <c r="D10" s="188"/>
      <c r="E10" s="94"/>
      <c r="F10" s="191"/>
    </row>
    <row r="11" spans="1:6" ht="12.75">
      <c r="A11" s="97"/>
      <c r="B11" s="186" t="s">
        <v>85</v>
      </c>
      <c r="C11" s="187"/>
      <c r="D11" s="188"/>
      <c r="E11" s="94"/>
      <c r="F11" s="191">
        <f>101083.43+166787.37+20312.82</f>
        <v>288183.62</v>
      </c>
    </row>
    <row r="12" spans="1:6" ht="12.75">
      <c r="A12" s="97"/>
      <c r="B12" s="186" t="s">
        <v>84</v>
      </c>
      <c r="C12" s="187"/>
      <c r="D12" s="188"/>
      <c r="E12" s="94"/>
      <c r="F12" s="191">
        <f>232392.02+44431.2</f>
        <v>276823.22</v>
      </c>
    </row>
    <row r="13" spans="1:6" ht="12.75">
      <c r="A13" s="97"/>
      <c r="B13" s="186" t="s">
        <v>246</v>
      </c>
      <c r="C13" s="187"/>
      <c r="D13" s="188"/>
      <c r="E13" s="94"/>
      <c r="F13" s="191">
        <v>849202.62</v>
      </c>
    </row>
    <row r="14" spans="1:6" ht="12.75">
      <c r="A14" s="97"/>
      <c r="B14" s="186" t="s">
        <v>87</v>
      </c>
      <c r="C14" s="187"/>
      <c r="D14" s="188"/>
      <c r="E14" s="94"/>
      <c r="F14" s="191">
        <v>36051.18</v>
      </c>
    </row>
    <row r="15" spans="1:6" ht="12.75">
      <c r="A15" s="97"/>
      <c r="B15" s="307" t="s">
        <v>67</v>
      </c>
      <c r="C15" s="308"/>
      <c r="D15" s="309"/>
      <c r="E15" s="94"/>
      <c r="F15" s="192">
        <f>F7+F8+F9</f>
        <v>2355435.32</v>
      </c>
    </row>
    <row r="16" spans="1:6" ht="23.25" customHeight="1">
      <c r="A16" s="97"/>
      <c r="B16" s="401" t="s">
        <v>251</v>
      </c>
      <c r="C16" s="402"/>
      <c r="D16" s="403"/>
      <c r="E16" s="94"/>
      <c r="F16" s="192">
        <v>2335651.18</v>
      </c>
    </row>
    <row r="17" spans="1:6" ht="23.25" customHeight="1">
      <c r="A17" s="97"/>
      <c r="B17" s="404" t="s">
        <v>252</v>
      </c>
      <c r="C17" s="405"/>
      <c r="D17" s="406"/>
      <c r="E17" s="94"/>
      <c r="F17" s="193">
        <f>F15-F16</f>
        <v>19784.139999999665</v>
      </c>
    </row>
    <row r="18" spans="1:6" ht="24">
      <c r="A18" s="94" t="s">
        <v>62</v>
      </c>
      <c r="B18" s="306" t="s">
        <v>77</v>
      </c>
      <c r="C18" s="306"/>
      <c r="D18" s="306"/>
      <c r="E18" s="115"/>
      <c r="F18" s="116" t="s">
        <v>78</v>
      </c>
    </row>
    <row r="19" spans="1:8" ht="12.75">
      <c r="A19" s="121"/>
      <c r="B19" s="397" t="s">
        <v>79</v>
      </c>
      <c r="C19" s="398"/>
      <c r="D19" s="399"/>
      <c r="E19" s="104"/>
      <c r="F19" s="194">
        <f>F20+F29+F34</f>
        <v>2321393.07424</v>
      </c>
      <c r="H19" s="108"/>
    </row>
    <row r="20" spans="1:6" ht="12.75">
      <c r="A20" s="306">
        <v>1</v>
      </c>
      <c r="B20" s="320" t="s">
        <v>90</v>
      </c>
      <c r="C20" s="321"/>
      <c r="D20" s="321"/>
      <c r="E20" s="322"/>
      <c r="F20" s="400">
        <f>F22+F23+F24+F25+F26+F27+F28</f>
        <v>227770.14823999998</v>
      </c>
    </row>
    <row r="21" spans="1:6" ht="12.75">
      <c r="A21" s="306"/>
      <c r="B21" s="323"/>
      <c r="C21" s="324"/>
      <c r="D21" s="324"/>
      <c r="E21" s="325"/>
      <c r="F21" s="400"/>
    </row>
    <row r="22" spans="1:6" ht="24">
      <c r="A22" s="184"/>
      <c r="B22" s="174" t="s">
        <v>27</v>
      </c>
      <c r="C22" s="175"/>
      <c r="D22" s="176"/>
      <c r="E22" s="119" t="s">
        <v>225</v>
      </c>
      <c r="F22" s="196">
        <v>40791.04</v>
      </c>
    </row>
    <row r="23" spans="1:6" ht="24">
      <c r="A23" s="130">
        <v>1.2</v>
      </c>
      <c r="B23" s="384" t="s">
        <v>30</v>
      </c>
      <c r="C23" s="385"/>
      <c r="D23" s="386"/>
      <c r="E23" s="119" t="s">
        <v>218</v>
      </c>
      <c r="F23" s="196">
        <v>3036.54</v>
      </c>
    </row>
    <row r="24" spans="1:6" ht="24">
      <c r="A24" s="130">
        <v>1.5</v>
      </c>
      <c r="B24" s="384" t="s">
        <v>210</v>
      </c>
      <c r="C24" s="385"/>
      <c r="D24" s="386"/>
      <c r="E24" s="119" t="s">
        <v>253</v>
      </c>
      <c r="F24" s="196">
        <f>D5*0.78</f>
        <v>2025.8940000000002</v>
      </c>
    </row>
    <row r="25" spans="1:8" ht="22.5" customHeight="1">
      <c r="A25" s="104">
        <v>1.9</v>
      </c>
      <c r="B25" s="384" t="s">
        <v>163</v>
      </c>
      <c r="C25" s="385"/>
      <c r="D25" s="386"/>
      <c r="E25" s="121"/>
      <c r="F25" s="197">
        <f>D42</f>
        <v>0</v>
      </c>
      <c r="H25" s="65"/>
    </row>
    <row r="26" spans="1:7" ht="24">
      <c r="A26" s="104" t="s">
        <v>186</v>
      </c>
      <c r="B26" s="384" t="s">
        <v>116</v>
      </c>
      <c r="C26" s="385"/>
      <c r="D26" s="386"/>
      <c r="E26" s="119" t="s">
        <v>254</v>
      </c>
      <c r="F26" s="198">
        <f>78766.68+62489.26</f>
        <v>141255.94</v>
      </c>
      <c r="G26">
        <v>4.605</v>
      </c>
    </row>
    <row r="27" spans="1:6" ht="20.25" customHeight="1">
      <c r="A27" s="104">
        <v>1.11</v>
      </c>
      <c r="B27" s="121" t="s">
        <v>119</v>
      </c>
      <c r="C27" s="121"/>
      <c r="D27" s="121"/>
      <c r="E27" s="121" t="s">
        <v>120</v>
      </c>
      <c r="F27" s="198">
        <f>0.018*F7</f>
        <v>16293.14424</v>
      </c>
    </row>
    <row r="28" spans="1:6" ht="12.75">
      <c r="A28" s="104">
        <v>1.12</v>
      </c>
      <c r="B28" s="384" t="s">
        <v>122</v>
      </c>
      <c r="C28" s="385"/>
      <c r="D28" s="386"/>
      <c r="E28" s="119" t="s">
        <v>255</v>
      </c>
      <c r="F28" s="196">
        <v>24367.59</v>
      </c>
    </row>
    <row r="29" spans="1:8" ht="28.5" customHeight="1">
      <c r="A29" s="95">
        <v>2</v>
      </c>
      <c r="B29" s="388" t="s">
        <v>123</v>
      </c>
      <c r="C29" s="389"/>
      <c r="D29" s="389"/>
      <c r="E29" s="390"/>
      <c r="F29" s="195">
        <f>F30+F31+F32+F33</f>
        <v>611121.0660000001</v>
      </c>
      <c r="H29" s="65"/>
    </row>
    <row r="30" spans="1:7" ht="37.5" customHeight="1">
      <c r="A30" s="104">
        <v>2.1</v>
      </c>
      <c r="B30" s="327" t="s">
        <v>178</v>
      </c>
      <c r="C30" s="327"/>
      <c r="D30" s="327"/>
      <c r="E30" s="104" t="s">
        <v>125</v>
      </c>
      <c r="F30" s="197">
        <f>56272.23+43851.84+54065.52</f>
        <v>154189.59</v>
      </c>
      <c r="G30">
        <v>4.94</v>
      </c>
    </row>
    <row r="31" spans="1:8" ht="36.75" customHeight="1">
      <c r="A31" s="164" t="s">
        <v>187</v>
      </c>
      <c r="B31" s="391" t="s">
        <v>179</v>
      </c>
      <c r="C31" s="391"/>
      <c r="D31" s="391"/>
      <c r="E31" s="104" t="s">
        <v>127</v>
      </c>
      <c r="F31" s="197">
        <f>(157997.7+67388.35)-F24</f>
        <v>223360.15600000002</v>
      </c>
      <c r="G31" s="65"/>
      <c r="H31" s="172"/>
    </row>
    <row r="32" spans="1:7" ht="27.75" customHeight="1">
      <c r="A32" s="129" t="s">
        <v>188</v>
      </c>
      <c r="B32" s="392" t="s">
        <v>166</v>
      </c>
      <c r="C32" s="393"/>
      <c r="D32" s="394"/>
      <c r="E32" s="104" t="s">
        <v>127</v>
      </c>
      <c r="F32" s="197">
        <v>80391.32</v>
      </c>
      <c r="G32">
        <v>2.43</v>
      </c>
    </row>
    <row r="33" spans="1:8" ht="25.5" customHeight="1">
      <c r="A33" s="104">
        <v>2.4</v>
      </c>
      <c r="B33" s="391" t="s">
        <v>189</v>
      </c>
      <c r="C33" s="391"/>
      <c r="D33" s="391"/>
      <c r="E33" s="104" t="s">
        <v>127</v>
      </c>
      <c r="F33" s="197">
        <v>153180</v>
      </c>
      <c r="H33" s="65"/>
    </row>
    <row r="34" spans="1:8" ht="25.5" customHeight="1">
      <c r="A34" s="95">
        <v>3</v>
      </c>
      <c r="B34" s="395" t="s">
        <v>247</v>
      </c>
      <c r="C34" s="395"/>
      <c r="D34" s="395"/>
      <c r="E34" s="395"/>
      <c r="F34" s="195">
        <f>F35+F36+F37+F38</f>
        <v>1482501.86</v>
      </c>
      <c r="H34" s="65"/>
    </row>
    <row r="35" spans="1:8" ht="36" customHeight="1">
      <c r="A35" s="104"/>
      <c r="B35" s="396" t="s">
        <v>85</v>
      </c>
      <c r="C35" s="396"/>
      <c r="D35" s="396"/>
      <c r="E35" s="94" t="s">
        <v>248</v>
      </c>
      <c r="F35" s="197">
        <f>93483.56+156694.43+18953.64</f>
        <v>269131.63</v>
      </c>
      <c r="H35" s="65"/>
    </row>
    <row r="36" spans="1:8" ht="25.5" customHeight="1">
      <c r="A36" s="104"/>
      <c r="B36" s="396" t="s">
        <v>84</v>
      </c>
      <c r="C36" s="396"/>
      <c r="D36" s="396"/>
      <c r="E36" s="94" t="s">
        <v>249</v>
      </c>
      <c r="F36" s="197">
        <f>225666.87+42086.71</f>
        <v>267753.58</v>
      </c>
      <c r="H36" s="65"/>
    </row>
    <row r="37" spans="1:8" ht="25.5" customHeight="1">
      <c r="A37" s="104"/>
      <c r="B37" s="396" t="s">
        <v>246</v>
      </c>
      <c r="C37" s="396"/>
      <c r="D37" s="396"/>
      <c r="E37" s="94" t="s">
        <v>249</v>
      </c>
      <c r="F37" s="197">
        <v>911808.93</v>
      </c>
      <c r="H37" s="65"/>
    </row>
    <row r="38" spans="1:8" ht="51.75" customHeight="1">
      <c r="A38" s="104"/>
      <c r="B38" s="396" t="s">
        <v>87</v>
      </c>
      <c r="C38" s="396"/>
      <c r="D38" s="396"/>
      <c r="E38" s="94" t="s">
        <v>250</v>
      </c>
      <c r="F38" s="197">
        <v>33807.72</v>
      </c>
      <c r="H38" s="65"/>
    </row>
    <row r="39" spans="1:6" ht="12.75">
      <c r="A39" s="137"/>
      <c r="B39" s="138"/>
      <c r="C39" s="138"/>
      <c r="D39" s="138"/>
      <c r="E39" s="139"/>
      <c r="F39" s="140"/>
    </row>
    <row r="40" spans="1:6" ht="25.5" customHeight="1">
      <c r="A40" s="79" t="s">
        <v>144</v>
      </c>
      <c r="B40" s="374" t="s">
        <v>145</v>
      </c>
      <c r="C40" s="375"/>
      <c r="D40" s="142" t="s">
        <v>146</v>
      </c>
      <c r="E40" s="139"/>
      <c r="F40" s="140"/>
    </row>
    <row r="41" spans="1:7" ht="12.75" customHeight="1">
      <c r="A41" s="137"/>
      <c r="B41" s="376"/>
      <c r="C41" s="377"/>
      <c r="D41" s="183"/>
      <c r="E41" s="139"/>
      <c r="F41" s="199"/>
      <c r="G41" s="15"/>
    </row>
    <row r="42" spans="1:6" ht="15" customHeight="1">
      <c r="A42" s="145"/>
      <c r="B42" s="366" t="s">
        <v>148</v>
      </c>
      <c r="C42" s="367"/>
      <c r="D42" s="149">
        <f>SUM(D41:D41)</f>
        <v>0</v>
      </c>
      <c r="E42" s="147"/>
      <c r="F42" s="200"/>
    </row>
    <row r="43" spans="1:6" ht="12.75">
      <c r="A43" s="145"/>
      <c r="B43" s="146"/>
      <c r="C43" s="146"/>
      <c r="D43" s="146"/>
      <c r="E43" s="147"/>
      <c r="F43" s="200"/>
    </row>
    <row r="44" spans="2:4" ht="12.75">
      <c r="B44" s="150"/>
      <c r="C44" s="150"/>
      <c r="D44" s="150"/>
    </row>
    <row r="45" spans="2:5" ht="12.75">
      <c r="B45" s="146" t="s">
        <v>235</v>
      </c>
      <c r="C45" s="146"/>
      <c r="D45" s="150"/>
      <c r="E45" s="154" t="s">
        <v>239</v>
      </c>
    </row>
    <row r="46" spans="2:4" ht="12.75">
      <c r="B46" s="146" t="s">
        <v>236</v>
      </c>
      <c r="C46" s="146"/>
      <c r="D46" s="150"/>
    </row>
    <row r="47" spans="2:4" ht="12.75">
      <c r="B47" s="150"/>
      <c r="C47" s="150"/>
      <c r="D47" s="150"/>
    </row>
    <row r="48" spans="2:4" ht="12.75">
      <c r="B48" s="150"/>
      <c r="C48" s="150"/>
      <c r="D48" s="150"/>
    </row>
    <row r="49" spans="2:5" ht="12.75">
      <c r="B49" s="151" t="s">
        <v>256</v>
      </c>
      <c r="C49" s="150"/>
      <c r="D49" s="150"/>
      <c r="E49" s="154" t="s">
        <v>257</v>
      </c>
    </row>
    <row r="50" spans="2:4" ht="12.75">
      <c r="B50" s="151"/>
      <c r="C50" s="150"/>
      <c r="D50" s="150"/>
    </row>
  </sheetData>
  <sheetProtection/>
  <mergeCells count="33">
    <mergeCell ref="B8:D8"/>
    <mergeCell ref="B16:D16"/>
    <mergeCell ref="B17:D17"/>
    <mergeCell ref="A1:F1"/>
    <mergeCell ref="B2:F2"/>
    <mergeCell ref="B3:D3"/>
    <mergeCell ref="B4:D4"/>
    <mergeCell ref="B6:D6"/>
    <mergeCell ref="B7:D7"/>
    <mergeCell ref="B15:D15"/>
    <mergeCell ref="B18:D18"/>
    <mergeCell ref="B19:D19"/>
    <mergeCell ref="A20:A21"/>
    <mergeCell ref="B20:E21"/>
    <mergeCell ref="F20:F21"/>
    <mergeCell ref="B23:D23"/>
    <mergeCell ref="B24:D24"/>
    <mergeCell ref="B25:D25"/>
    <mergeCell ref="B26:D26"/>
    <mergeCell ref="B28:D28"/>
    <mergeCell ref="B41:C41"/>
    <mergeCell ref="B36:D36"/>
    <mergeCell ref="B37:D37"/>
    <mergeCell ref="B38:D38"/>
    <mergeCell ref="B42:C42"/>
    <mergeCell ref="B29:E29"/>
    <mergeCell ref="B30:D30"/>
    <mergeCell ref="B31:D31"/>
    <mergeCell ref="B32:D32"/>
    <mergeCell ref="B33:D33"/>
    <mergeCell ref="B40:C40"/>
    <mergeCell ref="B34:E34"/>
    <mergeCell ref="B35:D35"/>
  </mergeCells>
  <printOptions/>
  <pageMargins left="0.36" right="0.24" top="0.41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625" style="0" customWidth="1"/>
    <col min="2" max="2" width="21.25390625" style="0" customWidth="1"/>
    <col min="3" max="3" width="17.00390625" style="0" customWidth="1"/>
    <col min="4" max="4" width="23.75390625" style="0" customWidth="1"/>
    <col min="5" max="5" width="16.375" style="88" customWidth="1"/>
    <col min="6" max="6" width="15.125" style="0" customWidth="1"/>
    <col min="8" max="8" width="18.375" style="0" customWidth="1"/>
    <col min="10" max="10" width="17.125" style="0" customWidth="1"/>
    <col min="12" max="12" width="19.125" style="0" customWidth="1"/>
  </cols>
  <sheetData>
    <row r="1" spans="1:6" ht="18.75">
      <c r="A1" s="299" t="s">
        <v>57</v>
      </c>
      <c r="B1" s="299"/>
      <c r="C1" s="299"/>
      <c r="D1" s="299"/>
      <c r="E1" s="299"/>
      <c r="F1" s="299"/>
    </row>
    <row r="2" spans="1:6" ht="18.75">
      <c r="A2" s="38"/>
      <c r="B2" s="300" t="s">
        <v>58</v>
      </c>
      <c r="C2" s="300"/>
      <c r="D2" s="300"/>
      <c r="E2" s="300"/>
      <c r="F2" s="300"/>
    </row>
    <row r="3" spans="1:6" ht="12.75">
      <c r="A3" s="39"/>
      <c r="B3" s="301" t="s">
        <v>59</v>
      </c>
      <c r="C3" s="301"/>
      <c r="D3" s="301"/>
      <c r="E3" s="40"/>
      <c r="F3" s="41"/>
    </row>
    <row r="4" spans="1:6" ht="12.75">
      <c r="A4" s="39"/>
      <c r="B4" s="302" t="s">
        <v>60</v>
      </c>
      <c r="C4" s="302"/>
      <c r="D4" s="302"/>
      <c r="E4" s="40"/>
      <c r="F4" s="41"/>
    </row>
    <row r="5" spans="1:6" ht="12.75">
      <c r="A5" s="39"/>
      <c r="B5" s="42" t="s">
        <v>61</v>
      </c>
      <c r="C5" s="43"/>
      <c r="D5" s="43">
        <v>2597.3</v>
      </c>
      <c r="E5" s="40"/>
      <c r="F5" s="41"/>
    </row>
    <row r="6" spans="1:8" ht="19.5" customHeight="1">
      <c r="A6" s="44" t="s">
        <v>62</v>
      </c>
      <c r="B6" s="282" t="s">
        <v>63</v>
      </c>
      <c r="C6" s="282"/>
      <c r="D6" s="282"/>
      <c r="E6" s="44"/>
      <c r="F6" s="46" t="s">
        <v>64</v>
      </c>
      <c r="H6" s="47"/>
    </row>
    <row r="7" spans="1:8" ht="19.5" customHeight="1">
      <c r="A7" s="44"/>
      <c r="B7" s="296" t="s">
        <v>65</v>
      </c>
      <c r="C7" s="297"/>
      <c r="D7" s="298"/>
      <c r="E7" s="44"/>
      <c r="F7" s="48">
        <v>1504603.25</v>
      </c>
      <c r="H7" s="47"/>
    </row>
    <row r="8" spans="1:8" ht="19.5" customHeight="1">
      <c r="A8" s="44"/>
      <c r="B8" s="296" t="s">
        <v>66</v>
      </c>
      <c r="C8" s="297"/>
      <c r="D8" s="298"/>
      <c r="E8" s="44"/>
      <c r="F8" s="49">
        <f>F13+F14</f>
        <v>7688.55</v>
      </c>
      <c r="H8" s="47"/>
    </row>
    <row r="9" spans="1:8" ht="19.5" customHeight="1">
      <c r="A9" s="44"/>
      <c r="B9" s="296" t="s">
        <v>67</v>
      </c>
      <c r="C9" s="297"/>
      <c r="D9" s="298"/>
      <c r="E9" s="44"/>
      <c r="F9" s="48">
        <f>F7+F8</f>
        <v>1512291.8</v>
      </c>
      <c r="H9" s="47"/>
    </row>
    <row r="10" spans="1:6" ht="12.75">
      <c r="A10" s="50">
        <v>1</v>
      </c>
      <c r="B10" s="292" t="s">
        <v>68</v>
      </c>
      <c r="C10" s="292"/>
      <c r="D10" s="292"/>
      <c r="E10" s="51"/>
      <c r="F10" s="52">
        <f>F11+F12+F13+F14</f>
        <v>1380714.0700000012</v>
      </c>
    </row>
    <row r="11" spans="1:8" ht="15">
      <c r="A11" s="53" t="s">
        <v>69</v>
      </c>
      <c r="B11" s="281" t="s">
        <v>70</v>
      </c>
      <c r="C11" s="281"/>
      <c r="D11" s="281"/>
      <c r="E11" s="51"/>
      <c r="F11" s="54">
        <v>1373025.5200000012</v>
      </c>
      <c r="H11" s="55"/>
    </row>
    <row r="12" spans="1:6" ht="12.75">
      <c r="A12" s="53" t="s">
        <v>71</v>
      </c>
      <c r="B12" s="251" t="s">
        <v>72</v>
      </c>
      <c r="C12" s="252"/>
      <c r="D12" s="253"/>
      <c r="E12" s="51"/>
      <c r="F12" s="49">
        <v>0</v>
      </c>
    </row>
    <row r="13" spans="1:6" ht="12.75">
      <c r="A13" s="53" t="s">
        <v>73</v>
      </c>
      <c r="B13" s="281" t="s">
        <v>7</v>
      </c>
      <c r="C13" s="281"/>
      <c r="D13" s="281"/>
      <c r="E13" s="51"/>
      <c r="F13" s="49">
        <v>0</v>
      </c>
    </row>
    <row r="14" spans="1:6" ht="12.75">
      <c r="A14" s="53" t="s">
        <v>74</v>
      </c>
      <c r="B14" s="251" t="s">
        <v>75</v>
      </c>
      <c r="C14" s="252"/>
      <c r="D14" s="253"/>
      <c r="E14" s="51"/>
      <c r="F14" s="49">
        <v>7688.55</v>
      </c>
    </row>
    <row r="15" spans="1:6" ht="12.75">
      <c r="A15" s="53"/>
      <c r="B15" s="293" t="s">
        <v>76</v>
      </c>
      <c r="C15" s="294"/>
      <c r="D15" s="295"/>
      <c r="E15" s="51"/>
      <c r="F15" s="56">
        <f>F10</f>
        <v>1380714.0700000012</v>
      </c>
    </row>
    <row r="16" spans="1:6" ht="12.75">
      <c r="A16" s="44" t="s">
        <v>62</v>
      </c>
      <c r="B16" s="282" t="s">
        <v>77</v>
      </c>
      <c r="C16" s="282"/>
      <c r="D16" s="282"/>
      <c r="E16" s="44"/>
      <c r="F16" s="57" t="s">
        <v>78</v>
      </c>
    </row>
    <row r="17" spans="1:8" ht="12.75">
      <c r="A17" s="53"/>
      <c r="B17" s="293" t="s">
        <v>79</v>
      </c>
      <c r="C17" s="294"/>
      <c r="D17" s="295"/>
      <c r="E17" s="51"/>
      <c r="F17" s="56">
        <f>F19+F25+F40</f>
        <v>1373495.44</v>
      </c>
      <c r="H17" s="47"/>
    </row>
    <row r="18" spans="1:6" ht="12.75">
      <c r="A18" s="53"/>
      <c r="B18" s="293" t="s">
        <v>80</v>
      </c>
      <c r="C18" s="294"/>
      <c r="D18" s="295"/>
      <c r="E18" s="51"/>
      <c r="F18" s="49"/>
    </row>
    <row r="19" spans="1:6" ht="12.75">
      <c r="A19" s="45" t="s">
        <v>2</v>
      </c>
      <c r="B19" s="292" t="s">
        <v>81</v>
      </c>
      <c r="C19" s="292"/>
      <c r="D19" s="292"/>
      <c r="E19" s="51"/>
      <c r="F19" s="56">
        <f>F20+F21+F22+F23</f>
        <v>913186.62</v>
      </c>
    </row>
    <row r="20" spans="1:6" ht="12.75">
      <c r="A20" s="51" t="s">
        <v>69</v>
      </c>
      <c r="B20" s="251" t="s">
        <v>82</v>
      </c>
      <c r="C20" s="252"/>
      <c r="D20" s="253"/>
      <c r="E20" s="290" t="s">
        <v>83</v>
      </c>
      <c r="F20" s="58">
        <v>456883.5</v>
      </c>
    </row>
    <row r="21" spans="1:8" ht="12.75">
      <c r="A21" s="51" t="s">
        <v>71</v>
      </c>
      <c r="B21" s="251" t="s">
        <v>84</v>
      </c>
      <c r="C21" s="252"/>
      <c r="D21" s="253"/>
      <c r="E21" s="291"/>
      <c r="F21" s="58">
        <v>210993.6</v>
      </c>
      <c r="H21" s="47"/>
    </row>
    <row r="22" spans="1:6" ht="28.5" customHeight="1">
      <c r="A22" s="51" t="s">
        <v>73</v>
      </c>
      <c r="B22" s="251" t="s">
        <v>85</v>
      </c>
      <c r="C22" s="252"/>
      <c r="D22" s="253"/>
      <c r="E22" s="44" t="s">
        <v>86</v>
      </c>
      <c r="F22" s="49">
        <v>202452.95</v>
      </c>
    </row>
    <row r="23" spans="1:6" ht="24">
      <c r="A23" s="51" t="s">
        <v>74</v>
      </c>
      <c r="B23" s="251" t="s">
        <v>87</v>
      </c>
      <c r="C23" s="252"/>
      <c r="D23" s="253"/>
      <c r="E23" s="59" t="s">
        <v>88</v>
      </c>
      <c r="F23" s="49">
        <v>42856.57</v>
      </c>
    </row>
    <row r="24" spans="1:6" ht="12.75">
      <c r="A24" s="45" t="s">
        <v>6</v>
      </c>
      <c r="B24" s="292" t="s">
        <v>89</v>
      </c>
      <c r="C24" s="292"/>
      <c r="D24" s="292"/>
      <c r="E24" s="51"/>
      <c r="F24" s="49">
        <v>0</v>
      </c>
    </row>
    <row r="25" spans="1:6" ht="12.75" customHeight="1">
      <c r="A25" s="282" t="s">
        <v>14</v>
      </c>
      <c r="B25" s="283" t="s">
        <v>90</v>
      </c>
      <c r="C25" s="284"/>
      <c r="D25" s="284"/>
      <c r="E25" s="285"/>
      <c r="F25" s="289">
        <f>F27+F28+F29+F30+F31+F32+F33+F34+F35+F36+F37+F38+F39</f>
        <v>167942.8</v>
      </c>
    </row>
    <row r="26" spans="1:6" ht="12.75">
      <c r="A26" s="282"/>
      <c r="B26" s="286"/>
      <c r="C26" s="287"/>
      <c r="D26" s="287"/>
      <c r="E26" s="288"/>
      <c r="F26" s="289"/>
    </row>
    <row r="27" spans="1:6" ht="12.75">
      <c r="A27" s="51" t="s">
        <v>91</v>
      </c>
      <c r="B27" s="251" t="s">
        <v>27</v>
      </c>
      <c r="C27" s="252"/>
      <c r="D27" s="253"/>
      <c r="E27" s="60" t="s">
        <v>92</v>
      </c>
      <c r="F27" s="49">
        <v>29021.31</v>
      </c>
    </row>
    <row r="28" spans="1:6" ht="12.75">
      <c r="A28" s="51" t="s">
        <v>93</v>
      </c>
      <c r="B28" s="281" t="s">
        <v>30</v>
      </c>
      <c r="C28" s="281"/>
      <c r="D28" s="281"/>
      <c r="E28" s="60" t="s">
        <v>94</v>
      </c>
      <c r="F28" s="61">
        <v>2893.32</v>
      </c>
    </row>
    <row r="29" spans="1:6" ht="12.75">
      <c r="A29" s="51" t="s">
        <v>95</v>
      </c>
      <c r="B29" s="251" t="s">
        <v>96</v>
      </c>
      <c r="C29" s="252"/>
      <c r="D29" s="253"/>
      <c r="E29" s="60"/>
      <c r="F29" s="49">
        <v>0</v>
      </c>
    </row>
    <row r="30" spans="1:6" ht="22.5" customHeight="1">
      <c r="A30" s="51" t="s">
        <v>97</v>
      </c>
      <c r="B30" s="277" t="s">
        <v>98</v>
      </c>
      <c r="C30" s="277"/>
      <c r="D30" s="277"/>
      <c r="E30" s="59" t="s">
        <v>99</v>
      </c>
      <c r="F30" s="49">
        <v>0</v>
      </c>
    </row>
    <row r="31" spans="1:6" ht="36">
      <c r="A31" s="51" t="s">
        <v>100</v>
      </c>
      <c r="B31" s="251" t="s">
        <v>101</v>
      </c>
      <c r="C31" s="252"/>
      <c r="D31" s="253"/>
      <c r="E31" s="59" t="s">
        <v>102</v>
      </c>
      <c r="F31" s="61">
        <v>2148</v>
      </c>
    </row>
    <row r="32" spans="1:6" ht="23.25" customHeight="1">
      <c r="A32" s="51" t="s">
        <v>103</v>
      </c>
      <c r="B32" s="278" t="s">
        <v>104</v>
      </c>
      <c r="C32" s="279"/>
      <c r="D32" s="280"/>
      <c r="E32" s="59" t="s">
        <v>105</v>
      </c>
      <c r="F32" s="49">
        <v>20.47</v>
      </c>
    </row>
    <row r="33" spans="1:6" ht="12.75">
      <c r="A33" s="51" t="s">
        <v>106</v>
      </c>
      <c r="B33" s="281" t="s">
        <v>107</v>
      </c>
      <c r="C33" s="281"/>
      <c r="D33" s="281"/>
      <c r="E33" s="60"/>
      <c r="F33" s="49">
        <v>0</v>
      </c>
    </row>
    <row r="34" spans="1:6" ht="24">
      <c r="A34" s="51" t="s">
        <v>108</v>
      </c>
      <c r="B34" s="53" t="s">
        <v>109</v>
      </c>
      <c r="C34" s="53"/>
      <c r="D34" s="53"/>
      <c r="E34" s="59" t="s">
        <v>110</v>
      </c>
      <c r="F34" s="61">
        <v>8640</v>
      </c>
    </row>
    <row r="35" spans="1:6" ht="25.5" customHeight="1">
      <c r="A35" s="51" t="s">
        <v>111</v>
      </c>
      <c r="B35" s="278" t="s">
        <v>112</v>
      </c>
      <c r="C35" s="279"/>
      <c r="D35" s="280"/>
      <c r="E35" s="60"/>
      <c r="F35" s="49">
        <v>0</v>
      </c>
    </row>
    <row r="36" spans="1:6" ht="12.75">
      <c r="A36" s="51" t="s">
        <v>113</v>
      </c>
      <c r="B36" s="251" t="s">
        <v>114</v>
      </c>
      <c r="C36" s="252"/>
      <c r="D36" s="253"/>
      <c r="E36" s="60"/>
      <c r="F36" s="49">
        <f>C67</f>
        <v>994.88</v>
      </c>
    </row>
    <row r="37" spans="1:6" ht="24">
      <c r="A37" s="51" t="s">
        <v>115</v>
      </c>
      <c r="B37" s="251" t="s">
        <v>116</v>
      </c>
      <c r="C37" s="252"/>
      <c r="D37" s="253"/>
      <c r="E37" s="59" t="s">
        <v>117</v>
      </c>
      <c r="F37" s="49">
        <v>93123.33</v>
      </c>
    </row>
    <row r="38" spans="1:7" ht="12.75">
      <c r="A38" s="51" t="s">
        <v>118</v>
      </c>
      <c r="B38" s="53" t="s">
        <v>119</v>
      </c>
      <c r="C38" s="53"/>
      <c r="D38" s="53"/>
      <c r="E38" s="60" t="s">
        <v>120</v>
      </c>
      <c r="F38" s="49">
        <v>7101.49</v>
      </c>
      <c r="G38" s="62"/>
    </row>
    <row r="39" spans="1:6" ht="24">
      <c r="A39" s="51" t="s">
        <v>121</v>
      </c>
      <c r="B39" s="251" t="s">
        <v>122</v>
      </c>
      <c r="C39" s="252"/>
      <c r="D39" s="253"/>
      <c r="E39" s="59" t="s">
        <v>99</v>
      </c>
      <c r="F39" s="49">
        <v>24000</v>
      </c>
    </row>
    <row r="40" spans="1:6" ht="25.5" customHeight="1">
      <c r="A40" s="45" t="s">
        <v>15</v>
      </c>
      <c r="B40" s="274" t="s">
        <v>123</v>
      </c>
      <c r="C40" s="275"/>
      <c r="D40" s="275"/>
      <c r="E40" s="276"/>
      <c r="F40" s="56">
        <f>F41+F44+F45+F51</f>
        <v>292366.02</v>
      </c>
    </row>
    <row r="41" spans="1:6" ht="12.75">
      <c r="A41" s="270" t="s">
        <v>18</v>
      </c>
      <c r="B41" s="277" t="s">
        <v>124</v>
      </c>
      <c r="C41" s="277"/>
      <c r="D41" s="277"/>
      <c r="E41" s="270" t="s">
        <v>125</v>
      </c>
      <c r="F41" s="268">
        <v>19883.31</v>
      </c>
    </row>
    <row r="42" spans="1:6" ht="12.75">
      <c r="A42" s="270"/>
      <c r="B42" s="277"/>
      <c r="C42" s="277"/>
      <c r="D42" s="277"/>
      <c r="E42" s="270"/>
      <c r="F42" s="268"/>
    </row>
    <row r="43" spans="1:6" ht="12.75">
      <c r="A43" s="270"/>
      <c r="B43" s="277"/>
      <c r="C43" s="277"/>
      <c r="D43" s="277"/>
      <c r="E43" s="270"/>
      <c r="F43" s="268"/>
    </row>
    <row r="44" spans="1:6" ht="48" customHeight="1">
      <c r="A44" s="63" t="s">
        <v>49</v>
      </c>
      <c r="B44" s="267" t="s">
        <v>126</v>
      </c>
      <c r="C44" s="267"/>
      <c r="D44" s="267"/>
      <c r="E44" s="51" t="s">
        <v>127</v>
      </c>
      <c r="F44" s="49">
        <v>11418.8</v>
      </c>
    </row>
    <row r="45" spans="1:8" ht="17.25" customHeight="1">
      <c r="A45" s="269" t="s">
        <v>128</v>
      </c>
      <c r="B45" s="267" t="s">
        <v>129</v>
      </c>
      <c r="C45" s="267"/>
      <c r="D45" s="267"/>
      <c r="E45" s="270" t="s">
        <v>125</v>
      </c>
      <c r="F45" s="271">
        <v>224286.15</v>
      </c>
      <c r="H45" s="64"/>
    </row>
    <row r="46" spans="1:8" ht="12.75" customHeight="1">
      <c r="A46" s="270"/>
      <c r="B46" s="267"/>
      <c r="C46" s="267"/>
      <c r="D46" s="267"/>
      <c r="E46" s="270"/>
      <c r="F46" s="272"/>
      <c r="H46" s="47"/>
    </row>
    <row r="47" spans="1:10" ht="22.5" customHeight="1">
      <c r="A47" s="270"/>
      <c r="B47" s="267"/>
      <c r="C47" s="267"/>
      <c r="D47" s="267"/>
      <c r="E47" s="270"/>
      <c r="F47" s="273"/>
      <c r="H47" s="65"/>
      <c r="J47" s="65"/>
    </row>
    <row r="48" spans="1:6" ht="6.75" customHeight="1" hidden="1">
      <c r="A48" s="270"/>
      <c r="B48" s="267"/>
      <c r="C48" s="267"/>
      <c r="D48" s="267"/>
      <c r="E48" s="270" t="s">
        <v>125</v>
      </c>
      <c r="F48" s="49"/>
    </row>
    <row r="49" spans="1:6" ht="12.75" customHeight="1" hidden="1">
      <c r="A49" s="270"/>
      <c r="B49" s="267"/>
      <c r="C49" s="267"/>
      <c r="D49" s="267"/>
      <c r="E49" s="270"/>
      <c r="F49" s="49"/>
    </row>
    <row r="50" spans="1:6" ht="12.75" customHeight="1" hidden="1">
      <c r="A50" s="270"/>
      <c r="B50" s="267"/>
      <c r="C50" s="267"/>
      <c r="D50" s="267"/>
      <c r="E50" s="270"/>
      <c r="F50" s="49"/>
    </row>
    <row r="51" spans="1:8" ht="36.75" customHeight="1">
      <c r="A51" s="66" t="s">
        <v>130</v>
      </c>
      <c r="B51" s="264" t="s">
        <v>131</v>
      </c>
      <c r="C51" s="265"/>
      <c r="D51" s="266"/>
      <c r="E51" s="67" t="s">
        <v>125</v>
      </c>
      <c r="F51" s="49">
        <f>F52+F53+F54+F55</f>
        <v>36777.759999999995</v>
      </c>
      <c r="H51" s="65"/>
    </row>
    <row r="52" spans="1:6" ht="16.5" customHeight="1">
      <c r="A52" s="66" t="s">
        <v>132</v>
      </c>
      <c r="B52" s="264" t="s">
        <v>133</v>
      </c>
      <c r="C52" s="265"/>
      <c r="D52" s="266"/>
      <c r="E52" s="67" t="s">
        <v>125</v>
      </c>
      <c r="F52" s="49">
        <v>1288.44</v>
      </c>
    </row>
    <row r="53" spans="1:6" ht="24" customHeight="1">
      <c r="A53" s="66" t="s">
        <v>134</v>
      </c>
      <c r="B53" s="264" t="s">
        <v>135</v>
      </c>
      <c r="C53" s="265"/>
      <c r="D53" s="266"/>
      <c r="E53" s="67" t="s">
        <v>125</v>
      </c>
      <c r="F53" s="49">
        <v>4472.29</v>
      </c>
    </row>
    <row r="54" spans="1:6" ht="50.25" customHeight="1">
      <c r="A54" s="66" t="s">
        <v>136</v>
      </c>
      <c r="B54" s="264" t="s">
        <v>137</v>
      </c>
      <c r="C54" s="265"/>
      <c r="D54" s="266"/>
      <c r="E54" s="67" t="s">
        <v>125</v>
      </c>
      <c r="F54" s="68">
        <v>2566.8</v>
      </c>
    </row>
    <row r="55" spans="1:10" ht="25.5" customHeight="1">
      <c r="A55" s="66" t="s">
        <v>138</v>
      </c>
      <c r="B55" s="264" t="s">
        <v>139</v>
      </c>
      <c r="C55" s="265"/>
      <c r="D55" s="266"/>
      <c r="E55" s="67" t="s">
        <v>125</v>
      </c>
      <c r="F55" s="58">
        <v>28450.23</v>
      </c>
      <c r="J55" s="65"/>
    </row>
    <row r="56" spans="1:6" ht="22.5" customHeight="1">
      <c r="A56" s="45">
        <v>5</v>
      </c>
      <c r="B56" s="267" t="s">
        <v>140</v>
      </c>
      <c r="C56" s="267"/>
      <c r="D56" s="267"/>
      <c r="E56" s="69"/>
      <c r="F56" s="53"/>
    </row>
    <row r="57" spans="1:8" ht="12.75">
      <c r="A57" s="53"/>
      <c r="B57" s="250" t="s">
        <v>141</v>
      </c>
      <c r="C57" s="250"/>
      <c r="D57" s="250"/>
      <c r="E57" s="70"/>
      <c r="F57" s="71">
        <f>F17</f>
        <v>1373495.44</v>
      </c>
      <c r="H57" s="47"/>
    </row>
    <row r="58" spans="1:6" ht="12.75">
      <c r="A58" s="53"/>
      <c r="B58" s="251" t="s">
        <v>142</v>
      </c>
      <c r="C58" s="252"/>
      <c r="D58" s="253"/>
      <c r="E58" s="51"/>
      <c r="F58" s="56">
        <f>F9-F10</f>
        <v>131577.72999999882</v>
      </c>
    </row>
    <row r="59" spans="1:6" ht="12.75">
      <c r="A59" s="254"/>
      <c r="B59" s="256" t="s">
        <v>143</v>
      </c>
      <c r="C59" s="257"/>
      <c r="D59" s="257"/>
      <c r="E59" s="258"/>
      <c r="F59" s="262">
        <f>F10-F17</f>
        <v>7218.630000001285</v>
      </c>
    </row>
    <row r="60" spans="1:6" ht="9.75" customHeight="1">
      <c r="A60" s="255"/>
      <c r="B60" s="259"/>
      <c r="C60" s="260"/>
      <c r="D60" s="260"/>
      <c r="E60" s="261"/>
      <c r="F60" s="263"/>
    </row>
    <row r="61" spans="1:6" ht="12.75">
      <c r="A61" s="72"/>
      <c r="B61" s="73"/>
      <c r="C61" s="73"/>
      <c r="D61" s="73"/>
      <c r="E61" s="73"/>
      <c r="F61" s="74"/>
    </row>
    <row r="62" spans="1:6" ht="12.75">
      <c r="A62" s="72"/>
      <c r="B62" s="73"/>
      <c r="C62" s="73"/>
      <c r="D62" s="73"/>
      <c r="E62" s="73"/>
      <c r="F62" s="74"/>
    </row>
    <row r="63" spans="1:6" ht="12.75">
      <c r="A63" s="75"/>
      <c r="B63" s="76"/>
      <c r="C63" s="76"/>
      <c r="D63" s="76"/>
      <c r="E63" s="77"/>
      <c r="F63" s="78"/>
    </row>
    <row r="64" spans="1:6" s="36" customFormat="1" ht="12.75">
      <c r="A64" s="75"/>
      <c r="B64" s="75"/>
      <c r="C64" s="75"/>
      <c r="D64" s="75"/>
      <c r="E64" s="77"/>
      <c r="F64" s="75"/>
    </row>
    <row r="65" spans="1:6" ht="18.75">
      <c r="A65" s="79" t="s">
        <v>144</v>
      </c>
      <c r="B65" s="80" t="s">
        <v>145</v>
      </c>
      <c r="C65" s="50" t="s">
        <v>146</v>
      </c>
      <c r="D65" s="81"/>
      <c r="E65" s="82"/>
      <c r="F65" s="81"/>
    </row>
    <row r="66" spans="1:6" ht="24">
      <c r="A66" s="83"/>
      <c r="B66" s="84" t="s">
        <v>147</v>
      </c>
      <c r="C66" s="85">
        <v>994.88</v>
      </c>
      <c r="D66" s="83"/>
      <c r="E66" s="82"/>
      <c r="F66" s="83"/>
    </row>
    <row r="67" spans="1:6" ht="12.75">
      <c r="A67" s="83"/>
      <c r="B67" s="86" t="s">
        <v>148</v>
      </c>
      <c r="C67" s="87">
        <f>SUM(C66)</f>
        <v>994.88</v>
      </c>
      <c r="D67" s="83"/>
      <c r="E67" s="82"/>
      <c r="F67" s="83"/>
    </row>
    <row r="68" spans="1:6" ht="12.75">
      <c r="A68" s="83"/>
      <c r="B68" s="83"/>
      <c r="C68" s="83"/>
      <c r="D68" s="83"/>
      <c r="E68" s="82"/>
      <c r="F68" s="83"/>
    </row>
    <row r="70" spans="2:5" ht="12.75">
      <c r="B70" s="81" t="s">
        <v>149</v>
      </c>
      <c r="C70" s="81"/>
      <c r="D70" s="81"/>
      <c r="E70" s="82"/>
    </row>
    <row r="71" spans="2:5" ht="12.75">
      <c r="B71" s="81" t="s">
        <v>150</v>
      </c>
      <c r="C71" s="81"/>
      <c r="D71" s="81"/>
      <c r="E71" s="82" t="s">
        <v>151</v>
      </c>
    </row>
    <row r="74" ht="12.75">
      <c r="B74" s="83" t="s">
        <v>152</v>
      </c>
    </row>
    <row r="75" ht="12.75">
      <c r="B75" s="83" t="s">
        <v>153</v>
      </c>
    </row>
    <row r="76" ht="12.75">
      <c r="B76" s="83" t="s">
        <v>154</v>
      </c>
    </row>
  </sheetData>
  <sheetProtection/>
  <mergeCells count="60">
    <mergeCell ref="A1:F1"/>
    <mergeCell ref="B2:F2"/>
    <mergeCell ref="B3:D3"/>
    <mergeCell ref="B4:D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E20:E21"/>
    <mergeCell ref="B21:D21"/>
    <mergeCell ref="B22:D22"/>
    <mergeCell ref="B23:D23"/>
    <mergeCell ref="B24:D24"/>
    <mergeCell ref="A25:A26"/>
    <mergeCell ref="B25:E26"/>
    <mergeCell ref="F25:F26"/>
    <mergeCell ref="B27:D27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9:D39"/>
    <mergeCell ref="B40:E40"/>
    <mergeCell ref="A41:A43"/>
    <mergeCell ref="B41:D43"/>
    <mergeCell ref="E41:E43"/>
    <mergeCell ref="B56:D56"/>
    <mergeCell ref="F41:F43"/>
    <mergeCell ref="B44:D44"/>
    <mergeCell ref="A45:A50"/>
    <mergeCell ref="B45:D50"/>
    <mergeCell ref="E45:E47"/>
    <mergeCell ref="F45:F47"/>
    <mergeCell ref="E48:E50"/>
    <mergeCell ref="B57:D57"/>
    <mergeCell ref="B58:D58"/>
    <mergeCell ref="A59:A60"/>
    <mergeCell ref="B59:E60"/>
    <mergeCell ref="F59:F60"/>
    <mergeCell ref="B51:D51"/>
    <mergeCell ref="B52:D52"/>
    <mergeCell ref="B53:D53"/>
    <mergeCell ref="B54:D54"/>
    <mergeCell ref="B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4.625" style="0" customWidth="1"/>
    <col min="5" max="5" width="16.375" style="88" customWidth="1"/>
    <col min="6" max="6" width="14.00390625" style="0" customWidth="1"/>
    <col min="8" max="8" width="16.125" style="0" customWidth="1"/>
  </cols>
  <sheetData>
    <row r="1" spans="1:6" ht="15.75">
      <c r="A1" s="303" t="s">
        <v>57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90"/>
    </row>
    <row r="4" spans="1:6" ht="13.5" customHeight="1">
      <c r="A4" s="90"/>
      <c r="B4" s="305" t="s">
        <v>156</v>
      </c>
      <c r="C4" s="305"/>
      <c r="D4" s="305"/>
      <c r="E4" s="92"/>
      <c r="F4" s="90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90"/>
    </row>
    <row r="6" spans="1:6" ht="24">
      <c r="A6" s="94" t="s">
        <v>62</v>
      </c>
      <c r="B6" s="306" t="s">
        <v>63</v>
      </c>
      <c r="C6" s="306"/>
      <c r="D6" s="306"/>
      <c r="E6" s="94"/>
      <c r="F6" s="96" t="s">
        <v>64</v>
      </c>
    </row>
    <row r="7" spans="1:6" ht="12.75">
      <c r="A7" s="97"/>
      <c r="B7" s="307" t="s">
        <v>158</v>
      </c>
      <c r="C7" s="308"/>
      <c r="D7" s="309"/>
      <c r="E7" s="94"/>
      <c r="F7" s="101">
        <v>1622960.9299999997</v>
      </c>
    </row>
    <row r="8" spans="1:6" ht="12.75">
      <c r="A8" s="97"/>
      <c r="B8" s="307" t="s">
        <v>66</v>
      </c>
      <c r="C8" s="308"/>
      <c r="D8" s="309"/>
      <c r="E8" s="94"/>
      <c r="F8" s="102">
        <f>F15+F16</f>
        <v>0</v>
      </c>
    </row>
    <row r="9" spans="1:6" ht="12.75">
      <c r="A9" s="97"/>
      <c r="B9" s="98"/>
      <c r="C9" s="99"/>
      <c r="D9" s="100"/>
      <c r="E9" s="94"/>
      <c r="F9" s="102"/>
    </row>
    <row r="10" spans="1:6" ht="12.75">
      <c r="A10" s="97"/>
      <c r="B10" s="98"/>
      <c r="C10" s="99"/>
      <c r="D10" s="100"/>
      <c r="E10" s="94"/>
      <c r="F10" s="102"/>
    </row>
    <row r="11" spans="1:6" ht="12.75">
      <c r="A11" s="97"/>
      <c r="B11" s="307" t="s">
        <v>67</v>
      </c>
      <c r="C11" s="308"/>
      <c r="D11" s="309"/>
      <c r="E11" s="94"/>
      <c r="F11" s="102">
        <f>F7+F8</f>
        <v>1622960.9299999997</v>
      </c>
    </row>
    <row r="12" spans="1:6" ht="12.75">
      <c r="A12" s="103">
        <v>1</v>
      </c>
      <c r="B12" s="310" t="s">
        <v>68</v>
      </c>
      <c r="C12" s="310"/>
      <c r="D12" s="310"/>
      <c r="E12" s="104"/>
      <c r="F12" s="105">
        <f>F13+F14+F15+F16</f>
        <v>1527167.6800000016</v>
      </c>
    </row>
    <row r="13" spans="1:8" ht="12.75">
      <c r="A13" s="106" t="s">
        <v>69</v>
      </c>
      <c r="B13" s="311" t="s">
        <v>70</v>
      </c>
      <c r="C13" s="311"/>
      <c r="D13" s="311"/>
      <c r="E13" s="104"/>
      <c r="F13" s="107">
        <v>1527167.6800000016</v>
      </c>
      <c r="H13" s="108"/>
    </row>
    <row r="14" spans="1:6" ht="12.75">
      <c r="A14" s="106" t="s">
        <v>71</v>
      </c>
      <c r="B14" s="106" t="s">
        <v>72</v>
      </c>
      <c r="C14" s="106"/>
      <c r="D14" s="106"/>
      <c r="E14" s="104"/>
      <c r="F14" s="109">
        <v>0</v>
      </c>
    </row>
    <row r="15" spans="1:6" ht="12.75">
      <c r="A15" s="106" t="s">
        <v>73</v>
      </c>
      <c r="B15" s="311" t="s">
        <v>7</v>
      </c>
      <c r="C15" s="311"/>
      <c r="D15" s="311"/>
      <c r="E15" s="104"/>
      <c r="F15" s="110"/>
    </row>
    <row r="16" spans="1:6" ht="12.75">
      <c r="A16" s="106" t="s">
        <v>74</v>
      </c>
      <c r="B16" s="111" t="s">
        <v>75</v>
      </c>
      <c r="C16" s="112"/>
      <c r="D16" s="113"/>
      <c r="E16" s="104"/>
      <c r="F16" s="110"/>
    </row>
    <row r="17" spans="1:6" ht="12.75">
      <c r="A17" s="106"/>
      <c r="B17" s="312" t="s">
        <v>76</v>
      </c>
      <c r="C17" s="313"/>
      <c r="D17" s="314"/>
      <c r="E17" s="104"/>
      <c r="F17" s="114">
        <f>F12</f>
        <v>1527167.6800000016</v>
      </c>
    </row>
    <row r="18" spans="1:6" ht="24">
      <c r="A18" s="94" t="s">
        <v>62</v>
      </c>
      <c r="B18" s="306" t="s">
        <v>77</v>
      </c>
      <c r="C18" s="306"/>
      <c r="D18" s="306"/>
      <c r="E18" s="115"/>
      <c r="F18" s="116" t="s">
        <v>78</v>
      </c>
    </row>
    <row r="19" spans="1:8" ht="12.75">
      <c r="A19" s="106"/>
      <c r="B19" s="312" t="s">
        <v>79</v>
      </c>
      <c r="C19" s="313"/>
      <c r="D19" s="314"/>
      <c r="E19" s="104"/>
      <c r="F19" s="114">
        <f>F21+F27+F42</f>
        <v>1529443.30141749</v>
      </c>
      <c r="H19" s="108"/>
    </row>
    <row r="20" spans="1:6" ht="12.75">
      <c r="A20" s="106"/>
      <c r="B20" s="312" t="s">
        <v>80</v>
      </c>
      <c r="C20" s="313"/>
      <c r="D20" s="314"/>
      <c r="E20" s="104"/>
      <c r="F20" s="110"/>
    </row>
    <row r="21" spans="1:6" ht="12.75">
      <c r="A21" s="95" t="s">
        <v>2</v>
      </c>
      <c r="B21" s="310" t="s">
        <v>81</v>
      </c>
      <c r="C21" s="310"/>
      <c r="D21" s="310"/>
      <c r="E21" s="104"/>
      <c r="F21" s="114">
        <f>F22+F23+F24+F25</f>
        <v>1053232.1</v>
      </c>
    </row>
    <row r="22" spans="1:6" ht="12.75">
      <c r="A22" s="104" t="s">
        <v>69</v>
      </c>
      <c r="B22" s="315" t="s">
        <v>82</v>
      </c>
      <c r="C22" s="316"/>
      <c r="D22" s="317"/>
      <c r="E22" s="318" t="s">
        <v>83</v>
      </c>
      <c r="F22" s="117">
        <v>556343.4</v>
      </c>
    </row>
    <row r="23" spans="1:6" ht="12.75">
      <c r="A23" s="104" t="s">
        <v>71</v>
      </c>
      <c r="B23" s="315" t="s">
        <v>84</v>
      </c>
      <c r="C23" s="316"/>
      <c r="D23" s="317"/>
      <c r="E23" s="319"/>
      <c r="F23" s="117">
        <v>231989.57000000004</v>
      </c>
    </row>
    <row r="24" spans="1:6" ht="24">
      <c r="A24" s="104" t="s">
        <v>73</v>
      </c>
      <c r="B24" s="106" t="s">
        <v>85</v>
      </c>
      <c r="C24" s="106"/>
      <c r="D24" s="106"/>
      <c r="E24" s="94" t="s">
        <v>86</v>
      </c>
      <c r="F24" s="118">
        <v>230281.04000000004</v>
      </c>
    </row>
    <row r="25" spans="1:6" ht="36">
      <c r="A25" s="104" t="s">
        <v>74</v>
      </c>
      <c r="B25" s="106" t="s">
        <v>87</v>
      </c>
      <c r="C25" s="106"/>
      <c r="D25" s="106"/>
      <c r="E25" s="119" t="s">
        <v>88</v>
      </c>
      <c r="F25" s="120">
        <v>34618.09</v>
      </c>
    </row>
    <row r="26" spans="1:6" ht="12.75">
      <c r="A26" s="95" t="s">
        <v>6</v>
      </c>
      <c r="B26" s="310" t="s">
        <v>159</v>
      </c>
      <c r="C26" s="310"/>
      <c r="D26" s="310"/>
      <c r="E26" s="104"/>
      <c r="F26" s="110"/>
    </row>
    <row r="27" spans="1:6" ht="12.75">
      <c r="A27" s="306" t="s">
        <v>14</v>
      </c>
      <c r="B27" s="320" t="s">
        <v>90</v>
      </c>
      <c r="C27" s="321"/>
      <c r="D27" s="321"/>
      <c r="E27" s="322"/>
      <c r="F27" s="326">
        <f>F29+F30+F31+F32+F33+F34+F35+F36+F37+F38+F39+F40+F41</f>
        <v>188764.70398554998</v>
      </c>
    </row>
    <row r="28" spans="1:6" ht="12.75">
      <c r="A28" s="306"/>
      <c r="B28" s="323"/>
      <c r="C28" s="324"/>
      <c r="D28" s="324"/>
      <c r="E28" s="325"/>
      <c r="F28" s="326"/>
    </row>
    <row r="29" spans="1:6" ht="12.75">
      <c r="A29" s="104" t="s">
        <v>91</v>
      </c>
      <c r="B29" s="106" t="s">
        <v>27</v>
      </c>
      <c r="C29" s="106"/>
      <c r="D29" s="106"/>
      <c r="E29" s="121" t="s">
        <v>92</v>
      </c>
      <c r="F29" s="122">
        <v>30615.902399999995</v>
      </c>
    </row>
    <row r="30" spans="1:6" ht="24">
      <c r="A30" s="104" t="s">
        <v>93</v>
      </c>
      <c r="B30" s="311" t="s">
        <v>30</v>
      </c>
      <c r="C30" s="311"/>
      <c r="D30" s="311"/>
      <c r="E30" s="119" t="s">
        <v>160</v>
      </c>
      <c r="F30" s="122">
        <v>2820.2</v>
      </c>
    </row>
    <row r="31" spans="1:6" ht="12.75">
      <c r="A31" s="104" t="s">
        <v>95</v>
      </c>
      <c r="B31" s="315" t="s">
        <v>96</v>
      </c>
      <c r="C31" s="316"/>
      <c r="D31" s="317"/>
      <c r="E31" s="121"/>
      <c r="F31" s="110"/>
    </row>
    <row r="32" spans="1:6" ht="24">
      <c r="A32" s="104" t="s">
        <v>97</v>
      </c>
      <c r="B32" s="327" t="s">
        <v>98</v>
      </c>
      <c r="C32" s="327"/>
      <c r="D32" s="327"/>
      <c r="E32" s="119" t="s">
        <v>99</v>
      </c>
      <c r="F32" s="122"/>
    </row>
    <row r="33" spans="1:6" ht="36">
      <c r="A33" s="104" t="s">
        <v>100</v>
      </c>
      <c r="B33" s="315" t="s">
        <v>101</v>
      </c>
      <c r="C33" s="316"/>
      <c r="D33" s="317"/>
      <c r="E33" s="119" t="s">
        <v>161</v>
      </c>
      <c r="F33" s="122">
        <v>1090.8660000000004</v>
      </c>
    </row>
    <row r="34" spans="1:6" ht="24">
      <c r="A34" s="104" t="s">
        <v>103</v>
      </c>
      <c r="B34" s="311" t="s">
        <v>104</v>
      </c>
      <c r="C34" s="311"/>
      <c r="D34" s="311"/>
      <c r="E34" s="119" t="s">
        <v>162</v>
      </c>
      <c r="F34" s="123">
        <v>369.06</v>
      </c>
    </row>
    <row r="35" spans="1:6" ht="12.75">
      <c r="A35" s="104" t="s">
        <v>106</v>
      </c>
      <c r="B35" s="311" t="s">
        <v>107</v>
      </c>
      <c r="C35" s="311"/>
      <c r="D35" s="311"/>
      <c r="E35" s="121"/>
      <c r="F35" s="110"/>
    </row>
    <row r="36" spans="1:6" ht="24">
      <c r="A36" s="104" t="s">
        <v>108</v>
      </c>
      <c r="B36" s="106" t="s">
        <v>109</v>
      </c>
      <c r="C36" s="106"/>
      <c r="D36" s="106"/>
      <c r="E36" s="119" t="s">
        <v>110</v>
      </c>
      <c r="F36" s="122">
        <v>10152</v>
      </c>
    </row>
    <row r="37" spans="1:6" ht="12.75">
      <c r="A37" s="104" t="s">
        <v>111</v>
      </c>
      <c r="B37" s="106" t="s">
        <v>112</v>
      </c>
      <c r="C37" s="106"/>
      <c r="D37" s="106"/>
      <c r="E37" s="121"/>
      <c r="F37" s="110"/>
    </row>
    <row r="38" spans="1:6" ht="12.75">
      <c r="A38" s="104" t="s">
        <v>113</v>
      </c>
      <c r="B38" s="124" t="s">
        <v>163</v>
      </c>
      <c r="C38" s="125"/>
      <c r="D38" s="126"/>
      <c r="E38" s="121"/>
      <c r="F38" s="110">
        <f>C69</f>
        <v>12988.29038</v>
      </c>
    </row>
    <row r="39" spans="1:6" ht="12.75">
      <c r="A39" s="104" t="s">
        <v>115</v>
      </c>
      <c r="B39" s="315" t="s">
        <v>116</v>
      </c>
      <c r="C39" s="316"/>
      <c r="D39" s="317"/>
      <c r="E39" s="119" t="s">
        <v>164</v>
      </c>
      <c r="F39" s="122">
        <f>37.26*D5</f>
        <v>96775.398</v>
      </c>
    </row>
    <row r="40" spans="1:6" ht="12.75">
      <c r="A40" s="104" t="s">
        <v>118</v>
      </c>
      <c r="B40" s="106" t="s">
        <v>119</v>
      </c>
      <c r="C40" s="106"/>
      <c r="D40" s="106"/>
      <c r="E40" s="121" t="s">
        <v>120</v>
      </c>
      <c r="F40" s="127">
        <v>9652.987205550002</v>
      </c>
    </row>
    <row r="41" spans="1:6" ht="24">
      <c r="A41" s="104" t="s">
        <v>121</v>
      </c>
      <c r="B41" s="315" t="s">
        <v>122</v>
      </c>
      <c r="C41" s="316"/>
      <c r="D41" s="317"/>
      <c r="E41" s="119" t="s">
        <v>99</v>
      </c>
      <c r="F41" s="122">
        <v>24300</v>
      </c>
    </row>
    <row r="42" spans="1:6" ht="12.75">
      <c r="A42" s="95" t="s">
        <v>15</v>
      </c>
      <c r="B42" s="328" t="s">
        <v>123</v>
      </c>
      <c r="C42" s="329"/>
      <c r="D42" s="329"/>
      <c r="E42" s="330"/>
      <c r="F42" s="114">
        <f>F43+F46+F47+F53</f>
        <v>287446.49743194</v>
      </c>
    </row>
    <row r="43" spans="1:6" ht="12.75">
      <c r="A43" s="331" t="s">
        <v>18</v>
      </c>
      <c r="B43" s="327" t="s">
        <v>124</v>
      </c>
      <c r="C43" s="327"/>
      <c r="D43" s="327"/>
      <c r="E43" s="331" t="s">
        <v>125</v>
      </c>
      <c r="F43" s="332">
        <v>25175.87</v>
      </c>
    </row>
    <row r="44" spans="1:6" ht="12.75">
      <c r="A44" s="331"/>
      <c r="B44" s="327"/>
      <c r="C44" s="327"/>
      <c r="D44" s="327"/>
      <c r="E44" s="331"/>
      <c r="F44" s="332"/>
    </row>
    <row r="45" spans="1:6" ht="12.75">
      <c r="A45" s="331"/>
      <c r="B45" s="327"/>
      <c r="C45" s="327"/>
      <c r="D45" s="327"/>
      <c r="E45" s="331"/>
      <c r="F45" s="332"/>
    </row>
    <row r="46" spans="1:6" ht="39" customHeight="1">
      <c r="A46" s="128" t="s">
        <v>49</v>
      </c>
      <c r="B46" s="333" t="s">
        <v>126</v>
      </c>
      <c r="C46" s="333"/>
      <c r="D46" s="333"/>
      <c r="E46" s="104" t="s">
        <v>127</v>
      </c>
      <c r="F46" s="110">
        <v>19178.50943194</v>
      </c>
    </row>
    <row r="47" spans="1:6" ht="12.75">
      <c r="A47" s="334" t="s">
        <v>128</v>
      </c>
      <c r="B47" s="333" t="s">
        <v>165</v>
      </c>
      <c r="C47" s="333"/>
      <c r="D47" s="333"/>
      <c r="E47" s="331" t="s">
        <v>125</v>
      </c>
      <c r="F47" s="201">
        <v>206314.35</v>
      </c>
    </row>
    <row r="48" spans="1:6" ht="12.75">
      <c r="A48" s="331"/>
      <c r="B48" s="333"/>
      <c r="C48" s="333"/>
      <c r="D48" s="333"/>
      <c r="E48" s="331"/>
      <c r="F48" s="335"/>
    </row>
    <row r="49" spans="1:6" ht="12.75">
      <c r="A49" s="331"/>
      <c r="B49" s="333"/>
      <c r="C49" s="333"/>
      <c r="D49" s="333"/>
      <c r="E49" s="331"/>
      <c r="F49" s="202"/>
    </row>
    <row r="50" spans="1:6" ht="9" customHeight="1" hidden="1">
      <c r="A50" s="331"/>
      <c r="B50" s="333"/>
      <c r="C50" s="333"/>
      <c r="D50" s="333"/>
      <c r="E50" s="331"/>
      <c r="F50" s="110"/>
    </row>
    <row r="51" spans="1:6" ht="12.75" hidden="1">
      <c r="A51" s="331"/>
      <c r="B51" s="333"/>
      <c r="C51" s="333"/>
      <c r="D51" s="333"/>
      <c r="E51" s="331"/>
      <c r="F51" s="110"/>
    </row>
    <row r="52" spans="1:6" ht="12.75" hidden="1">
      <c r="A52" s="331"/>
      <c r="B52" s="333"/>
      <c r="C52" s="333"/>
      <c r="D52" s="333"/>
      <c r="E52" s="331"/>
      <c r="F52" s="110"/>
    </row>
    <row r="53" spans="1:6" ht="27.75" customHeight="1">
      <c r="A53" s="129" t="s">
        <v>130</v>
      </c>
      <c r="B53" s="336" t="s">
        <v>166</v>
      </c>
      <c r="C53" s="337"/>
      <c r="D53" s="338"/>
      <c r="E53" s="130" t="s">
        <v>125</v>
      </c>
      <c r="F53" s="110">
        <v>36777.768000000004</v>
      </c>
    </row>
    <row r="54" spans="1:6" ht="23.25" customHeight="1">
      <c r="A54" s="104">
        <v>5</v>
      </c>
      <c r="B54" s="333" t="s">
        <v>140</v>
      </c>
      <c r="C54" s="333"/>
      <c r="D54" s="333"/>
      <c r="E54" s="131"/>
      <c r="F54" s="106"/>
    </row>
    <row r="55" spans="1:6" ht="12.75">
      <c r="A55" s="104"/>
      <c r="B55" s="250" t="s">
        <v>167</v>
      </c>
      <c r="C55" s="250"/>
      <c r="D55" s="250"/>
      <c r="E55" s="131"/>
      <c r="F55" s="118">
        <f>F19</f>
        <v>1529443.30141749</v>
      </c>
    </row>
    <row r="56" spans="1:6" ht="12.75">
      <c r="A56" s="104"/>
      <c r="B56" s="341" t="s">
        <v>168</v>
      </c>
      <c r="C56" s="342"/>
      <c r="D56" s="343"/>
      <c r="E56" s="131"/>
      <c r="F56" s="105">
        <v>7218.63</v>
      </c>
    </row>
    <row r="57" spans="1:6" ht="12.75" customHeight="1">
      <c r="A57" s="106"/>
      <c r="B57" s="315" t="s">
        <v>169</v>
      </c>
      <c r="C57" s="316"/>
      <c r="D57" s="317"/>
      <c r="E57" s="104"/>
      <c r="F57" s="114">
        <f>F11-F12</f>
        <v>95793.24999999814</v>
      </c>
    </row>
    <row r="58" spans="1:6" ht="12.75" customHeight="1">
      <c r="A58" s="132"/>
      <c r="B58" s="133"/>
      <c r="C58" s="134"/>
      <c r="D58" s="134"/>
      <c r="E58" s="135"/>
      <c r="F58" s="136"/>
    </row>
    <row r="59" spans="1:6" ht="12.75" customHeight="1">
      <c r="A59" s="132"/>
      <c r="B59" s="133"/>
      <c r="C59" s="134"/>
      <c r="D59" s="134"/>
      <c r="E59" s="135"/>
      <c r="F59" s="136"/>
    </row>
    <row r="60" spans="1:6" ht="12.75" customHeight="1">
      <c r="A60" s="254"/>
      <c r="B60" s="344" t="s">
        <v>170</v>
      </c>
      <c r="C60" s="345"/>
      <c r="D60" s="345"/>
      <c r="E60" s="346"/>
      <c r="F60" s="339">
        <f>F12-F19+F56</f>
        <v>4943.008582511563</v>
      </c>
    </row>
    <row r="61" spans="1:6" ht="12.75">
      <c r="A61" s="255"/>
      <c r="B61" s="347"/>
      <c r="C61" s="348"/>
      <c r="D61" s="348"/>
      <c r="E61" s="349"/>
      <c r="F61" s="340"/>
    </row>
    <row r="62" spans="1:6" ht="12.75">
      <c r="A62" s="137"/>
      <c r="B62" s="138"/>
      <c r="C62" s="138"/>
      <c r="D62" s="138"/>
      <c r="E62" s="139"/>
      <c r="F62" s="140"/>
    </row>
    <row r="63" spans="1:6" ht="12.75">
      <c r="A63" s="137"/>
      <c r="B63" s="138"/>
      <c r="C63" s="138"/>
      <c r="D63" s="138"/>
      <c r="E63" s="139"/>
      <c r="F63" s="140"/>
    </row>
    <row r="64" spans="1:6" ht="12.75">
      <c r="A64" s="137"/>
      <c r="B64" s="138"/>
      <c r="C64" s="138"/>
      <c r="D64" s="138"/>
      <c r="E64" s="139"/>
      <c r="F64" s="140"/>
    </row>
    <row r="65" spans="1:6" ht="12.75">
      <c r="A65" s="137"/>
      <c r="B65" s="138"/>
      <c r="C65" s="138"/>
      <c r="D65" s="138"/>
      <c r="E65" s="139"/>
      <c r="F65" s="140"/>
    </row>
    <row r="66" spans="1:6" ht="25.5">
      <c r="A66" s="79" t="s">
        <v>144</v>
      </c>
      <c r="B66" s="141" t="s">
        <v>145</v>
      </c>
      <c r="C66" s="142" t="s">
        <v>146</v>
      </c>
      <c r="D66" s="143"/>
      <c r="E66" s="139"/>
      <c r="F66" s="140"/>
    </row>
    <row r="67" spans="1:6" ht="76.5">
      <c r="A67" s="137"/>
      <c r="B67" s="144" t="s">
        <v>171</v>
      </c>
      <c r="C67" s="123">
        <v>12800</v>
      </c>
      <c r="D67" s="143"/>
      <c r="E67" s="139"/>
      <c r="F67" s="140"/>
    </row>
    <row r="68" spans="1:6" ht="63.75">
      <c r="A68" s="145"/>
      <c r="B68" s="144" t="s">
        <v>172</v>
      </c>
      <c r="C68" s="123">
        <v>188.29038</v>
      </c>
      <c r="D68" s="146"/>
      <c r="E68" s="147"/>
      <c r="F68" s="145"/>
    </row>
    <row r="69" spans="1:6" ht="12.75">
      <c r="A69" s="145"/>
      <c r="B69" s="148" t="s">
        <v>148</v>
      </c>
      <c r="C69" s="149">
        <f>SUM(C67:C68)</f>
        <v>12988.29038</v>
      </c>
      <c r="D69" s="146"/>
      <c r="E69" s="147"/>
      <c r="F69" s="145"/>
    </row>
    <row r="70" spans="1:6" ht="12.75">
      <c r="A70" s="145"/>
      <c r="B70" s="146"/>
      <c r="C70" s="146"/>
      <c r="D70" s="146"/>
      <c r="E70" s="147"/>
      <c r="F70" s="145"/>
    </row>
    <row r="71" spans="2:4" ht="12.75">
      <c r="B71" s="150"/>
      <c r="C71" s="150"/>
      <c r="D71" s="150"/>
    </row>
    <row r="72" spans="2:5" ht="12.75">
      <c r="B72" s="146" t="s">
        <v>149</v>
      </c>
      <c r="C72" s="146"/>
      <c r="D72" s="150"/>
      <c r="E72" s="154" t="s">
        <v>173</v>
      </c>
    </row>
    <row r="73" spans="2:4" ht="12.75">
      <c r="B73" s="146" t="s">
        <v>150</v>
      </c>
      <c r="C73" s="146"/>
      <c r="D73" s="150"/>
    </row>
    <row r="74" spans="2:4" ht="12.75">
      <c r="B74" s="150"/>
      <c r="C74" s="150"/>
      <c r="D74" s="150"/>
    </row>
    <row r="75" spans="2:4" ht="12.75">
      <c r="B75" s="150"/>
      <c r="C75" s="150"/>
      <c r="D75" s="150"/>
    </row>
    <row r="76" spans="2:4" ht="12.75">
      <c r="B76" s="151" t="s">
        <v>152</v>
      </c>
      <c r="C76" s="150"/>
      <c r="D76" s="150"/>
    </row>
    <row r="77" spans="2:4" ht="12.75">
      <c r="B77" s="151" t="s">
        <v>153</v>
      </c>
      <c r="C77" s="150"/>
      <c r="D77" s="150"/>
    </row>
  </sheetData>
  <sheetProtection/>
  <mergeCells count="50">
    <mergeCell ref="F60:F61"/>
    <mergeCell ref="B54:D54"/>
    <mergeCell ref="B55:D55"/>
    <mergeCell ref="B56:D56"/>
    <mergeCell ref="B57:D57"/>
    <mergeCell ref="A60:A61"/>
    <mergeCell ref="B60:E61"/>
    <mergeCell ref="A47:A52"/>
    <mergeCell ref="B47:D52"/>
    <mergeCell ref="E47:E49"/>
    <mergeCell ref="F47:F49"/>
    <mergeCell ref="E50:E52"/>
    <mergeCell ref="B53:D53"/>
    <mergeCell ref="B42:E42"/>
    <mergeCell ref="A43:A45"/>
    <mergeCell ref="B43:D45"/>
    <mergeCell ref="E43:E45"/>
    <mergeCell ref="F43:F45"/>
    <mergeCell ref="B46:D46"/>
    <mergeCell ref="B32:D32"/>
    <mergeCell ref="B33:D33"/>
    <mergeCell ref="B34:D34"/>
    <mergeCell ref="B35:D35"/>
    <mergeCell ref="B39:D39"/>
    <mergeCell ref="B41:D41"/>
    <mergeCell ref="B26:D26"/>
    <mergeCell ref="A27:A28"/>
    <mergeCell ref="B27:E28"/>
    <mergeCell ref="F27:F28"/>
    <mergeCell ref="B30:D30"/>
    <mergeCell ref="B31:D31"/>
    <mergeCell ref="B18:D18"/>
    <mergeCell ref="B19:D19"/>
    <mergeCell ref="B20:D20"/>
    <mergeCell ref="B21:D21"/>
    <mergeCell ref="B22:D22"/>
    <mergeCell ref="E22:E23"/>
    <mergeCell ref="B23:D23"/>
    <mergeCell ref="B8:D8"/>
    <mergeCell ref="B11:D11"/>
    <mergeCell ref="B12:D12"/>
    <mergeCell ref="B13:D13"/>
    <mergeCell ref="B15:D15"/>
    <mergeCell ref="B17:D17"/>
    <mergeCell ref="A1:F1"/>
    <mergeCell ref="B2:F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B3" sqref="B3:D5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4.625" style="0" customWidth="1"/>
    <col min="5" max="5" width="16.375" style="88" customWidth="1"/>
    <col min="6" max="6" width="14.00390625" style="0" customWidth="1"/>
    <col min="8" max="8" width="16.125" style="0" customWidth="1"/>
  </cols>
  <sheetData>
    <row r="1" spans="1:6" ht="15.75">
      <c r="A1" s="303" t="s">
        <v>57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90"/>
    </row>
    <row r="4" spans="1:6" ht="13.5" customHeight="1">
      <c r="A4" s="90"/>
      <c r="B4" s="305" t="s">
        <v>174</v>
      </c>
      <c r="C4" s="305"/>
      <c r="D4" s="305"/>
      <c r="E4" s="92"/>
      <c r="F4" s="90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90"/>
    </row>
    <row r="6" spans="1:6" ht="24">
      <c r="A6" s="94" t="s">
        <v>62</v>
      </c>
      <c r="B6" s="306" t="s">
        <v>63</v>
      </c>
      <c r="C6" s="306"/>
      <c r="D6" s="306"/>
      <c r="E6" s="94"/>
      <c r="F6" s="96" t="s">
        <v>64</v>
      </c>
    </row>
    <row r="7" spans="1:6" ht="12.75">
      <c r="A7" s="97"/>
      <c r="B7" s="307" t="s">
        <v>175</v>
      </c>
      <c r="C7" s="308"/>
      <c r="D7" s="309"/>
      <c r="E7" s="94"/>
      <c r="F7" s="155">
        <v>1695680.5400000005</v>
      </c>
    </row>
    <row r="8" spans="1:6" ht="12.75">
      <c r="A8" s="97"/>
      <c r="B8" s="307" t="s">
        <v>66</v>
      </c>
      <c r="C8" s="308"/>
      <c r="D8" s="309"/>
      <c r="E8" s="94"/>
      <c r="F8" s="102">
        <f>F14+F15</f>
        <v>21600</v>
      </c>
    </row>
    <row r="9" spans="1:6" ht="12.75">
      <c r="A9" s="97"/>
      <c r="B9" s="98" t="s">
        <v>176</v>
      </c>
      <c r="C9" s="99"/>
      <c r="D9" s="100"/>
      <c r="E9" s="94"/>
      <c r="F9" s="102">
        <v>21600</v>
      </c>
    </row>
    <row r="10" spans="1:6" ht="12.75">
      <c r="A10" s="97"/>
      <c r="B10" s="98"/>
      <c r="C10" s="99"/>
      <c r="D10" s="100"/>
      <c r="E10" s="94"/>
      <c r="F10" s="102"/>
    </row>
    <row r="11" spans="1:6" ht="12.75">
      <c r="A11" s="97"/>
      <c r="B11" s="307" t="s">
        <v>67</v>
      </c>
      <c r="C11" s="308"/>
      <c r="D11" s="309"/>
      <c r="E11" s="94"/>
      <c r="F11" s="102">
        <f>F7+F8</f>
        <v>1717280.5400000005</v>
      </c>
    </row>
    <row r="12" spans="1:6" ht="12.75">
      <c r="A12" s="103">
        <v>1</v>
      </c>
      <c r="B12" s="310" t="s">
        <v>68</v>
      </c>
      <c r="C12" s="310"/>
      <c r="D12" s="310"/>
      <c r="E12" s="104"/>
      <c r="F12" s="105">
        <f>F13+F14+F15</f>
        <v>1491886.9500000004</v>
      </c>
    </row>
    <row r="13" spans="1:8" ht="12.75">
      <c r="A13" s="106" t="s">
        <v>69</v>
      </c>
      <c r="B13" s="311" t="s">
        <v>70</v>
      </c>
      <c r="C13" s="311"/>
      <c r="D13" s="311"/>
      <c r="E13" s="104"/>
      <c r="F13" s="156">
        <v>1470286.9500000004</v>
      </c>
      <c r="H13" s="108"/>
    </row>
    <row r="14" spans="1:6" ht="12.75">
      <c r="A14" s="106" t="s">
        <v>71</v>
      </c>
      <c r="B14" s="311" t="s">
        <v>7</v>
      </c>
      <c r="C14" s="311"/>
      <c r="D14" s="311"/>
      <c r="E14" s="104"/>
      <c r="F14" s="109">
        <v>0</v>
      </c>
    </row>
    <row r="15" spans="1:6" ht="12.75">
      <c r="A15" s="106" t="s">
        <v>73</v>
      </c>
      <c r="B15" s="315" t="s">
        <v>75</v>
      </c>
      <c r="C15" s="316"/>
      <c r="D15" s="317"/>
      <c r="E15" s="104"/>
      <c r="F15" s="102">
        <v>21600</v>
      </c>
    </row>
    <row r="16" spans="1:6" ht="12.75">
      <c r="A16" s="106"/>
      <c r="B16" s="312" t="s">
        <v>76</v>
      </c>
      <c r="C16" s="313"/>
      <c r="D16" s="314"/>
      <c r="E16" s="104"/>
      <c r="F16" s="114">
        <f>F12</f>
        <v>1491886.9500000004</v>
      </c>
    </row>
    <row r="17" spans="1:6" ht="24">
      <c r="A17" s="94" t="s">
        <v>62</v>
      </c>
      <c r="B17" s="306" t="s">
        <v>77</v>
      </c>
      <c r="C17" s="306"/>
      <c r="D17" s="306"/>
      <c r="E17" s="115"/>
      <c r="F17" s="116" t="s">
        <v>78</v>
      </c>
    </row>
    <row r="18" spans="1:8" ht="12.75">
      <c r="A18" s="106"/>
      <c r="B18" s="312" t="s">
        <v>79</v>
      </c>
      <c r="C18" s="313"/>
      <c r="D18" s="314"/>
      <c r="E18" s="104"/>
      <c r="F18" s="114">
        <f>F20+F26+F40</f>
        <v>1701161.5440152453</v>
      </c>
      <c r="H18" s="108"/>
    </row>
    <row r="19" spans="1:6" ht="12.75">
      <c r="A19" s="106"/>
      <c r="B19" s="312" t="s">
        <v>80</v>
      </c>
      <c r="C19" s="313"/>
      <c r="D19" s="314"/>
      <c r="E19" s="104"/>
      <c r="F19" s="110"/>
    </row>
    <row r="20" spans="1:6" ht="12.75">
      <c r="A20" s="95" t="s">
        <v>2</v>
      </c>
      <c r="B20" s="310" t="s">
        <v>81</v>
      </c>
      <c r="C20" s="310"/>
      <c r="D20" s="310"/>
      <c r="E20" s="104"/>
      <c r="F20" s="114">
        <f>F21+F22+F23+F24</f>
        <v>1094224.15</v>
      </c>
    </row>
    <row r="21" spans="1:6" ht="12.75">
      <c r="A21" s="104" t="s">
        <v>69</v>
      </c>
      <c r="B21" s="315" t="s">
        <v>82</v>
      </c>
      <c r="C21" s="316"/>
      <c r="D21" s="317"/>
      <c r="E21" s="318" t="s">
        <v>83</v>
      </c>
      <c r="F21" s="117">
        <v>567055.7999999999</v>
      </c>
    </row>
    <row r="22" spans="1:6" ht="12.75">
      <c r="A22" s="104" t="s">
        <v>71</v>
      </c>
      <c r="B22" s="315" t="s">
        <v>84</v>
      </c>
      <c r="C22" s="316"/>
      <c r="D22" s="317"/>
      <c r="E22" s="319"/>
      <c r="F22" s="117">
        <v>247485.17</v>
      </c>
    </row>
    <row r="23" spans="1:6" ht="24">
      <c r="A23" s="104" t="s">
        <v>73</v>
      </c>
      <c r="B23" s="106" t="s">
        <v>85</v>
      </c>
      <c r="C23" s="106"/>
      <c r="D23" s="106"/>
      <c r="E23" s="94" t="s">
        <v>86</v>
      </c>
      <c r="F23" s="118">
        <v>243027.36999999997</v>
      </c>
    </row>
    <row r="24" spans="1:6" ht="36">
      <c r="A24" s="104" t="s">
        <v>74</v>
      </c>
      <c r="B24" s="106" t="s">
        <v>87</v>
      </c>
      <c r="C24" s="106"/>
      <c r="D24" s="106"/>
      <c r="E24" s="119" t="s">
        <v>88</v>
      </c>
      <c r="F24" s="120">
        <v>36655.810000000005</v>
      </c>
    </row>
    <row r="25" spans="1:6" ht="12.75">
      <c r="A25" s="95" t="s">
        <v>6</v>
      </c>
      <c r="B25" s="310" t="s">
        <v>159</v>
      </c>
      <c r="C25" s="310"/>
      <c r="D25" s="310"/>
      <c r="E25" s="104"/>
      <c r="F25" s="110"/>
    </row>
    <row r="26" spans="1:6" ht="12.75">
      <c r="A26" s="306" t="s">
        <v>14</v>
      </c>
      <c r="B26" s="320" t="s">
        <v>90</v>
      </c>
      <c r="C26" s="321"/>
      <c r="D26" s="321"/>
      <c r="E26" s="322"/>
      <c r="F26" s="326">
        <f>F28+F29+F30+F31+F32+F33+F34+F35+F36+F37+F38+F39</f>
        <v>219177.22348624544</v>
      </c>
    </row>
    <row r="27" spans="1:6" ht="12.75">
      <c r="A27" s="306"/>
      <c r="B27" s="323"/>
      <c r="C27" s="324"/>
      <c r="D27" s="324"/>
      <c r="E27" s="325"/>
      <c r="F27" s="326"/>
    </row>
    <row r="28" spans="1:6" ht="12.75">
      <c r="A28" s="104" t="s">
        <v>91</v>
      </c>
      <c r="B28" s="106" t="s">
        <v>27</v>
      </c>
      <c r="C28" s="106"/>
      <c r="D28" s="106"/>
      <c r="E28" s="121" t="s">
        <v>92</v>
      </c>
      <c r="F28" s="157">
        <v>32234.2016</v>
      </c>
    </row>
    <row r="29" spans="1:6" ht="24">
      <c r="A29" s="104" t="s">
        <v>93</v>
      </c>
      <c r="B29" s="311" t="s">
        <v>30</v>
      </c>
      <c r="C29" s="311"/>
      <c r="D29" s="311"/>
      <c r="E29" s="119" t="s">
        <v>160</v>
      </c>
      <c r="F29" s="157">
        <v>2893.3599999999997</v>
      </c>
    </row>
    <row r="30" spans="1:6" ht="12.75">
      <c r="A30" s="104" t="s">
        <v>95</v>
      </c>
      <c r="B30" s="315" t="s">
        <v>96</v>
      </c>
      <c r="C30" s="316"/>
      <c r="D30" s="317"/>
      <c r="E30" s="121"/>
      <c r="F30" s="110"/>
    </row>
    <row r="31" spans="1:6" ht="24">
      <c r="A31" s="104" t="s">
        <v>97</v>
      </c>
      <c r="B31" s="327" t="s">
        <v>98</v>
      </c>
      <c r="C31" s="327"/>
      <c r="D31" s="327"/>
      <c r="E31" s="119" t="s">
        <v>99</v>
      </c>
      <c r="F31" s="122"/>
    </row>
    <row r="32" spans="1:6" ht="36">
      <c r="A32" s="104" t="s">
        <v>100</v>
      </c>
      <c r="B32" s="315" t="s">
        <v>101</v>
      </c>
      <c r="C32" s="316"/>
      <c r="D32" s="317"/>
      <c r="E32" s="119" t="s">
        <v>161</v>
      </c>
      <c r="F32" s="157">
        <v>1471.1107200000004</v>
      </c>
    </row>
    <row r="33" spans="1:6" ht="12.75">
      <c r="A33" s="104" t="s">
        <v>103</v>
      </c>
      <c r="B33" s="311" t="s">
        <v>107</v>
      </c>
      <c r="C33" s="311"/>
      <c r="D33" s="311"/>
      <c r="E33" s="121"/>
      <c r="F33" s="110"/>
    </row>
    <row r="34" spans="1:6" ht="24">
      <c r="A34" s="104" t="s">
        <v>106</v>
      </c>
      <c r="B34" s="106" t="s">
        <v>109</v>
      </c>
      <c r="C34" s="106"/>
      <c r="D34" s="106"/>
      <c r="E34" s="119" t="s">
        <v>110</v>
      </c>
      <c r="F34" s="157">
        <v>11178</v>
      </c>
    </row>
    <row r="35" spans="1:6" ht="12.75">
      <c r="A35" s="104" t="s">
        <v>108</v>
      </c>
      <c r="B35" s="106" t="s">
        <v>112</v>
      </c>
      <c r="C35" s="106"/>
      <c r="D35" s="106"/>
      <c r="E35" s="121"/>
      <c r="F35" s="110"/>
    </row>
    <row r="36" spans="1:6" ht="12.75">
      <c r="A36" s="104" t="s">
        <v>111</v>
      </c>
      <c r="B36" s="124" t="s">
        <v>163</v>
      </c>
      <c r="C36" s="125"/>
      <c r="D36" s="126"/>
      <c r="E36" s="121"/>
      <c r="F36" s="110">
        <f>C61</f>
        <v>0</v>
      </c>
    </row>
    <row r="37" spans="1:6" ht="24">
      <c r="A37" s="104" t="s">
        <v>113</v>
      </c>
      <c r="B37" s="315" t="s">
        <v>116</v>
      </c>
      <c r="C37" s="316"/>
      <c r="D37" s="317"/>
      <c r="E37" s="119" t="s">
        <v>177</v>
      </c>
      <c r="F37" s="157">
        <v>135125.8581612454</v>
      </c>
    </row>
    <row r="38" spans="1:6" ht="12.75">
      <c r="A38" s="104" t="s">
        <v>115</v>
      </c>
      <c r="B38" s="106" t="s">
        <v>119</v>
      </c>
      <c r="C38" s="106"/>
      <c r="D38" s="106"/>
      <c r="E38" s="121" t="s">
        <v>120</v>
      </c>
      <c r="F38" s="157">
        <v>8674.693005000001</v>
      </c>
    </row>
    <row r="39" spans="1:6" ht="24">
      <c r="A39" s="104" t="s">
        <v>118</v>
      </c>
      <c r="B39" s="315" t="s">
        <v>122</v>
      </c>
      <c r="C39" s="316"/>
      <c r="D39" s="317"/>
      <c r="E39" s="119" t="s">
        <v>99</v>
      </c>
      <c r="F39" s="122">
        <v>27600</v>
      </c>
    </row>
    <row r="40" spans="1:8" ht="12.75">
      <c r="A40" s="95" t="s">
        <v>15</v>
      </c>
      <c r="B40" s="328" t="s">
        <v>123</v>
      </c>
      <c r="C40" s="329"/>
      <c r="D40" s="329"/>
      <c r="E40" s="330"/>
      <c r="F40" s="114">
        <f>F41+F44+F45+F46</f>
        <v>387760.170529</v>
      </c>
      <c r="H40" s="65"/>
    </row>
    <row r="41" spans="1:6" ht="12.75" customHeight="1">
      <c r="A41" s="331" t="s">
        <v>18</v>
      </c>
      <c r="B41" s="327" t="s">
        <v>178</v>
      </c>
      <c r="C41" s="327"/>
      <c r="D41" s="327"/>
      <c r="E41" s="331" t="s">
        <v>125</v>
      </c>
      <c r="F41" s="332">
        <v>106873.23</v>
      </c>
    </row>
    <row r="42" spans="1:6" ht="12.75">
      <c r="A42" s="331"/>
      <c r="B42" s="327"/>
      <c r="C42" s="327"/>
      <c r="D42" s="327"/>
      <c r="E42" s="331"/>
      <c r="F42" s="332"/>
    </row>
    <row r="43" spans="1:6" ht="12.75">
      <c r="A43" s="331"/>
      <c r="B43" s="327"/>
      <c r="C43" s="327"/>
      <c r="D43" s="327"/>
      <c r="E43" s="331"/>
      <c r="F43" s="332"/>
    </row>
    <row r="44" spans="1:6" ht="39" customHeight="1">
      <c r="A44" s="152" t="s">
        <v>49</v>
      </c>
      <c r="B44" s="333" t="s">
        <v>179</v>
      </c>
      <c r="C44" s="333"/>
      <c r="D44" s="333"/>
      <c r="E44" s="104" t="s">
        <v>127</v>
      </c>
      <c r="F44" s="110">
        <v>83128.99</v>
      </c>
    </row>
    <row r="45" spans="1:6" ht="27.75" customHeight="1">
      <c r="A45" s="158" t="s">
        <v>180</v>
      </c>
      <c r="B45" s="336" t="s">
        <v>166</v>
      </c>
      <c r="C45" s="337"/>
      <c r="D45" s="338"/>
      <c r="E45" s="153" t="s">
        <v>125</v>
      </c>
      <c r="F45" s="159">
        <v>36243.95</v>
      </c>
    </row>
    <row r="46" spans="1:6" ht="23.25" customHeight="1">
      <c r="A46" s="104">
        <v>5</v>
      </c>
      <c r="B46" s="333" t="s">
        <v>181</v>
      </c>
      <c r="C46" s="333"/>
      <c r="D46" s="333"/>
      <c r="E46" s="131"/>
      <c r="F46" s="160">
        <v>161514.000529</v>
      </c>
    </row>
    <row r="47" spans="1:6" ht="12.75">
      <c r="A47" s="104"/>
      <c r="B47" s="250" t="s">
        <v>182</v>
      </c>
      <c r="C47" s="250"/>
      <c r="D47" s="250"/>
      <c r="E47" s="131"/>
      <c r="F47" s="118">
        <f>F18</f>
        <v>1701161.5440152453</v>
      </c>
    </row>
    <row r="48" spans="1:6" ht="12.75">
      <c r="A48" s="104"/>
      <c r="B48" s="341" t="s">
        <v>168</v>
      </c>
      <c r="C48" s="342"/>
      <c r="D48" s="343"/>
      <c r="E48" s="131"/>
      <c r="F48" s="105">
        <v>4943.01</v>
      </c>
    </row>
    <row r="49" spans="1:6" ht="12.75" customHeight="1">
      <c r="A49" s="106"/>
      <c r="B49" s="315" t="s">
        <v>183</v>
      </c>
      <c r="C49" s="316"/>
      <c r="D49" s="317"/>
      <c r="E49" s="104"/>
      <c r="F49" s="114">
        <f>F11-F12</f>
        <v>225393.59000000008</v>
      </c>
    </row>
    <row r="50" spans="1:6" ht="12.75" customHeight="1">
      <c r="A50" s="132"/>
      <c r="B50" s="133"/>
      <c r="C50" s="134"/>
      <c r="D50" s="134"/>
      <c r="E50" s="135"/>
      <c r="F50" s="136"/>
    </row>
    <row r="51" spans="1:6" ht="12.75" customHeight="1">
      <c r="A51" s="132"/>
      <c r="B51" s="133"/>
      <c r="C51" s="134"/>
      <c r="D51" s="134"/>
      <c r="E51" s="135"/>
      <c r="F51" s="136"/>
    </row>
    <row r="52" spans="1:6" ht="12.75" customHeight="1">
      <c r="A52" s="254"/>
      <c r="B52" s="344" t="s">
        <v>170</v>
      </c>
      <c r="C52" s="345"/>
      <c r="D52" s="345"/>
      <c r="E52" s="346"/>
      <c r="F52" s="339">
        <f>F11-F18+F48</f>
        <v>21062.005984755226</v>
      </c>
    </row>
    <row r="53" spans="1:6" ht="12.75">
      <c r="A53" s="255"/>
      <c r="B53" s="347"/>
      <c r="C53" s="348"/>
      <c r="D53" s="348"/>
      <c r="E53" s="349"/>
      <c r="F53" s="340"/>
    </row>
    <row r="54" spans="1:6" ht="12.75">
      <c r="A54" s="137"/>
      <c r="B54" s="138"/>
      <c r="C54" s="138"/>
      <c r="D54" s="138"/>
      <c r="E54" s="139"/>
      <c r="F54" s="140"/>
    </row>
    <row r="55" spans="1:6" ht="12.75">
      <c r="A55" s="137"/>
      <c r="B55" s="138"/>
      <c r="C55" s="138"/>
      <c r="D55" s="138"/>
      <c r="E55" s="139"/>
      <c r="F55" s="140"/>
    </row>
    <row r="56" spans="1:6" ht="12.75">
      <c r="A56" s="137"/>
      <c r="B56" s="138"/>
      <c r="C56" s="138"/>
      <c r="D56" s="138"/>
      <c r="E56" s="139"/>
      <c r="F56" s="140"/>
    </row>
    <row r="57" spans="1:6" ht="12.75">
      <c r="A57" s="137"/>
      <c r="B57" s="138"/>
      <c r="C57" s="138"/>
      <c r="D57" s="138"/>
      <c r="E57" s="139"/>
      <c r="F57" s="140"/>
    </row>
    <row r="58" spans="1:6" ht="25.5">
      <c r="A58" s="79" t="s">
        <v>144</v>
      </c>
      <c r="B58" s="141" t="s">
        <v>145</v>
      </c>
      <c r="C58" s="142" t="s">
        <v>146</v>
      </c>
      <c r="D58" s="143"/>
      <c r="E58" s="139"/>
      <c r="F58" s="140"/>
    </row>
    <row r="59" spans="1:6" ht="12.75">
      <c r="A59" s="137"/>
      <c r="B59" s="144"/>
      <c r="C59" s="123"/>
      <c r="D59" s="143"/>
      <c r="E59" s="139"/>
      <c r="F59" s="140"/>
    </row>
    <row r="60" spans="1:6" ht="12.75">
      <c r="A60" s="145"/>
      <c r="B60" s="144"/>
      <c r="C60" s="123"/>
      <c r="D60" s="146"/>
      <c r="E60" s="147"/>
      <c r="F60" s="145"/>
    </row>
    <row r="61" spans="1:6" ht="12.75">
      <c r="A61" s="145"/>
      <c r="B61" s="148" t="s">
        <v>148</v>
      </c>
      <c r="C61" s="149">
        <f>SUM(C59:C60)</f>
        <v>0</v>
      </c>
      <c r="D61" s="146"/>
      <c r="E61" s="147"/>
      <c r="F61" s="145"/>
    </row>
    <row r="62" spans="1:6" ht="12.75">
      <c r="A62" s="145"/>
      <c r="B62" s="146"/>
      <c r="C62" s="146"/>
      <c r="D62" s="146"/>
      <c r="E62" s="147"/>
      <c r="F62" s="145"/>
    </row>
    <row r="63" spans="2:4" ht="12.75">
      <c r="B63" s="150"/>
      <c r="C63" s="150"/>
      <c r="D63" s="150"/>
    </row>
    <row r="64" spans="2:5" ht="12.75">
      <c r="B64" s="146" t="s">
        <v>149</v>
      </c>
      <c r="C64" s="146"/>
      <c r="D64" s="150"/>
      <c r="E64" s="154" t="s">
        <v>173</v>
      </c>
    </row>
    <row r="65" spans="2:4" ht="12.75">
      <c r="B65" s="146" t="s">
        <v>150</v>
      </c>
      <c r="C65" s="146"/>
      <c r="D65" s="150"/>
    </row>
    <row r="66" spans="2:4" ht="12.75">
      <c r="B66" s="150"/>
      <c r="C66" s="150"/>
      <c r="D66" s="150"/>
    </row>
    <row r="67" spans="2:4" ht="12.75">
      <c r="B67" s="150"/>
      <c r="C67" s="150"/>
      <c r="D67" s="150"/>
    </row>
    <row r="68" spans="2:4" ht="12.75">
      <c r="B68" s="151" t="s">
        <v>152</v>
      </c>
      <c r="C68" s="150"/>
      <c r="D68" s="150"/>
    </row>
    <row r="69" spans="2:4" ht="12.75">
      <c r="B69" s="151" t="s">
        <v>153</v>
      </c>
      <c r="C69" s="150"/>
      <c r="D69" s="150"/>
    </row>
  </sheetData>
  <sheetProtection/>
  <mergeCells count="45">
    <mergeCell ref="A52:A53"/>
    <mergeCell ref="B52:E53"/>
    <mergeCell ref="F52:F53"/>
    <mergeCell ref="B44:D44"/>
    <mergeCell ref="B45:D45"/>
    <mergeCell ref="B46:D46"/>
    <mergeCell ref="B47:D47"/>
    <mergeCell ref="B48:D48"/>
    <mergeCell ref="B49:D49"/>
    <mergeCell ref="B39:D39"/>
    <mergeCell ref="B40:E40"/>
    <mergeCell ref="A41:A43"/>
    <mergeCell ref="B41:D43"/>
    <mergeCell ref="E41:E43"/>
    <mergeCell ref="F41:F43"/>
    <mergeCell ref="B29:D29"/>
    <mergeCell ref="B30:D30"/>
    <mergeCell ref="B31:D31"/>
    <mergeCell ref="B32:D32"/>
    <mergeCell ref="B33:D33"/>
    <mergeCell ref="B37:D37"/>
    <mergeCell ref="E21:E22"/>
    <mergeCell ref="B22:D22"/>
    <mergeCell ref="B25:D25"/>
    <mergeCell ref="A26:A27"/>
    <mergeCell ref="B26:E27"/>
    <mergeCell ref="F26:F27"/>
    <mergeCell ref="B16:D16"/>
    <mergeCell ref="B17:D17"/>
    <mergeCell ref="B18:D18"/>
    <mergeCell ref="B19:D19"/>
    <mergeCell ref="B20:D20"/>
    <mergeCell ref="B21:D21"/>
    <mergeCell ref="B8:D8"/>
    <mergeCell ref="B11:D11"/>
    <mergeCell ref="B12:D12"/>
    <mergeCell ref="B13:D13"/>
    <mergeCell ref="B14:D14"/>
    <mergeCell ref="B15:D15"/>
    <mergeCell ref="A1:F1"/>
    <mergeCell ref="B2:F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8" customWidth="1"/>
    <col min="6" max="6" width="14.375" style="0" customWidth="1"/>
    <col min="7" max="7" width="11.875" style="0" bestFit="1" customWidth="1"/>
    <col min="8" max="8" width="16.125" style="0" customWidth="1"/>
  </cols>
  <sheetData>
    <row r="1" spans="1:6" ht="15.75">
      <c r="A1" s="303" t="s">
        <v>212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90"/>
    </row>
    <row r="4" spans="1:6" ht="13.5" customHeight="1">
      <c r="A4" s="90"/>
      <c r="B4" s="305" t="s">
        <v>184</v>
      </c>
      <c r="C4" s="305"/>
      <c r="D4" s="305"/>
      <c r="E4" s="92"/>
      <c r="F4" s="90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90"/>
    </row>
    <row r="6" spans="1:6" ht="24">
      <c r="A6" s="94" t="s">
        <v>62</v>
      </c>
      <c r="B6" s="306" t="s">
        <v>63</v>
      </c>
      <c r="C6" s="306"/>
      <c r="D6" s="306"/>
      <c r="E6" s="94"/>
      <c r="F6" s="96" t="s">
        <v>64</v>
      </c>
    </row>
    <row r="7" spans="1:6" ht="12.75">
      <c r="A7" s="97"/>
      <c r="B7" s="307" t="s">
        <v>213</v>
      </c>
      <c r="C7" s="308"/>
      <c r="D7" s="309"/>
      <c r="E7" s="94"/>
      <c r="F7" s="155">
        <v>619785.5399999999</v>
      </c>
    </row>
    <row r="8" spans="1:6" ht="12.75">
      <c r="A8" s="97"/>
      <c r="B8" s="307" t="s">
        <v>66</v>
      </c>
      <c r="C8" s="308"/>
      <c r="D8" s="309"/>
      <c r="E8" s="94"/>
      <c r="F8" s="168">
        <v>15960</v>
      </c>
    </row>
    <row r="9" spans="1:6" ht="12.75">
      <c r="A9" s="97"/>
      <c r="B9" s="98"/>
      <c r="C9" s="99"/>
      <c r="D9" s="100"/>
      <c r="E9" s="94"/>
      <c r="F9" s="102"/>
    </row>
    <row r="10" spans="1:6" ht="12.75">
      <c r="A10" s="97"/>
      <c r="B10" s="307" t="s">
        <v>67</v>
      </c>
      <c r="C10" s="308"/>
      <c r="D10" s="309"/>
      <c r="E10" s="94"/>
      <c r="F10" s="102">
        <f>F7+F8</f>
        <v>635745.5399999999</v>
      </c>
    </row>
    <row r="11" spans="1:6" ht="24">
      <c r="A11" s="94" t="s">
        <v>62</v>
      </c>
      <c r="B11" s="306" t="s">
        <v>77</v>
      </c>
      <c r="C11" s="306"/>
      <c r="D11" s="306"/>
      <c r="E11" s="115"/>
      <c r="F11" s="116" t="s">
        <v>78</v>
      </c>
    </row>
    <row r="12" spans="1:8" ht="12.75">
      <c r="A12" s="106"/>
      <c r="B12" s="312" t="s">
        <v>79</v>
      </c>
      <c r="C12" s="313"/>
      <c r="D12" s="314"/>
      <c r="E12" s="104"/>
      <c r="F12" s="167">
        <f>F13+F27</f>
        <v>930944.9207594297</v>
      </c>
      <c r="H12" s="108"/>
    </row>
    <row r="13" spans="1:6" ht="12.75">
      <c r="A13" s="306">
        <v>1</v>
      </c>
      <c r="B13" s="320" t="s">
        <v>90</v>
      </c>
      <c r="C13" s="321"/>
      <c r="D13" s="321"/>
      <c r="E13" s="322"/>
      <c r="F13" s="350">
        <f>F15+F16+F17+F18+F19+F20+F21+F22+F23+F24+F25+F26</f>
        <v>195045.4040751637</v>
      </c>
    </row>
    <row r="14" spans="1:6" ht="12.75">
      <c r="A14" s="306"/>
      <c r="B14" s="323"/>
      <c r="C14" s="324"/>
      <c r="D14" s="324"/>
      <c r="E14" s="325"/>
      <c r="F14" s="350"/>
    </row>
    <row r="15" spans="1:8" ht="23.25" customHeight="1">
      <c r="A15" s="104">
        <v>1.1</v>
      </c>
      <c r="B15" s="106" t="s">
        <v>27</v>
      </c>
      <c r="C15" s="106"/>
      <c r="D15" s="106"/>
      <c r="E15" s="121" t="s">
        <v>92</v>
      </c>
      <c r="F15" s="161">
        <v>35470.80000000001</v>
      </c>
      <c r="H15" s="15"/>
    </row>
    <row r="16" spans="1:6" ht="24">
      <c r="A16" s="104">
        <v>1.2</v>
      </c>
      <c r="B16" s="311" t="s">
        <v>30</v>
      </c>
      <c r="C16" s="311"/>
      <c r="D16" s="311"/>
      <c r="E16" s="119" t="s">
        <v>160</v>
      </c>
      <c r="F16" s="161">
        <v>2893.3599999999997</v>
      </c>
    </row>
    <row r="17" spans="1:6" ht="12.75">
      <c r="A17" s="104">
        <v>1.3</v>
      </c>
      <c r="B17" s="315" t="s">
        <v>96</v>
      </c>
      <c r="C17" s="316"/>
      <c r="D17" s="317"/>
      <c r="E17" s="119"/>
      <c r="F17" s="161"/>
    </row>
    <row r="18" spans="1:6" ht="24" customHeight="1">
      <c r="A18" s="104">
        <v>1.4</v>
      </c>
      <c r="B18" s="327" t="s">
        <v>98</v>
      </c>
      <c r="C18" s="327"/>
      <c r="D18" s="327"/>
      <c r="E18" s="144"/>
      <c r="F18" s="161"/>
    </row>
    <row r="19" spans="1:6" ht="48">
      <c r="A19" s="104">
        <v>1.5</v>
      </c>
      <c r="B19" s="315" t="s">
        <v>210</v>
      </c>
      <c r="C19" s="316"/>
      <c r="D19" s="317"/>
      <c r="E19" s="119" t="s">
        <v>161</v>
      </c>
      <c r="F19" s="161">
        <v>1471.1107200000004</v>
      </c>
    </row>
    <row r="20" spans="1:6" ht="12.75">
      <c r="A20" s="104">
        <v>1.6</v>
      </c>
      <c r="B20" s="311" t="s">
        <v>107</v>
      </c>
      <c r="C20" s="311"/>
      <c r="D20" s="311"/>
      <c r="E20" s="121"/>
      <c r="F20" s="110"/>
    </row>
    <row r="21" spans="1:6" ht="24">
      <c r="A21" s="104">
        <v>1.7</v>
      </c>
      <c r="B21" s="106" t="s">
        <v>109</v>
      </c>
      <c r="C21" s="106"/>
      <c r="D21" s="106"/>
      <c r="E21" s="119" t="s">
        <v>185</v>
      </c>
      <c r="F21" s="161">
        <v>11988</v>
      </c>
    </row>
    <row r="22" spans="1:6" ht="21" customHeight="1">
      <c r="A22" s="104">
        <v>1.8</v>
      </c>
      <c r="B22" s="106" t="s">
        <v>112</v>
      </c>
      <c r="C22" s="106"/>
      <c r="D22" s="106"/>
      <c r="E22" s="121"/>
      <c r="F22" s="110"/>
    </row>
    <row r="23" spans="1:8" ht="22.5" customHeight="1">
      <c r="A23" s="104">
        <v>1.9</v>
      </c>
      <c r="B23" s="315" t="s">
        <v>163</v>
      </c>
      <c r="C23" s="316"/>
      <c r="D23" s="317"/>
      <c r="E23" s="121"/>
      <c r="F23" s="110">
        <f>D60</f>
        <v>1660</v>
      </c>
      <c r="H23" s="65"/>
    </row>
    <row r="24" spans="1:6" ht="24">
      <c r="A24" s="104" t="s">
        <v>186</v>
      </c>
      <c r="B24" s="315" t="s">
        <v>116</v>
      </c>
      <c r="C24" s="316"/>
      <c r="D24" s="317"/>
      <c r="E24" s="119" t="s">
        <v>177</v>
      </c>
      <c r="F24" s="162">
        <v>107735.2161351637</v>
      </c>
    </row>
    <row r="25" spans="1:6" ht="20.25" customHeight="1">
      <c r="A25" s="104">
        <v>1.11</v>
      </c>
      <c r="B25" s="106" t="s">
        <v>119</v>
      </c>
      <c r="C25" s="106"/>
      <c r="D25" s="106"/>
      <c r="E25" s="121" t="s">
        <v>120</v>
      </c>
      <c r="F25" s="162">
        <v>9313.59722</v>
      </c>
    </row>
    <row r="26" spans="1:6" ht="12.75">
      <c r="A26" s="104">
        <v>1.12</v>
      </c>
      <c r="B26" s="315" t="s">
        <v>122</v>
      </c>
      <c r="C26" s="316"/>
      <c r="D26" s="317"/>
      <c r="E26" s="119"/>
      <c r="F26" s="163">
        <v>24513.320000000003</v>
      </c>
    </row>
    <row r="27" spans="1:8" ht="28.5" customHeight="1">
      <c r="A27" s="95">
        <v>2</v>
      </c>
      <c r="B27" s="328" t="s">
        <v>123</v>
      </c>
      <c r="C27" s="329"/>
      <c r="D27" s="329"/>
      <c r="E27" s="330"/>
      <c r="F27" s="167">
        <f>F28+F29+F30+F31</f>
        <v>735899.516684266</v>
      </c>
      <c r="H27" s="65"/>
    </row>
    <row r="28" spans="1:6" ht="37.5" customHeight="1">
      <c r="A28" s="104">
        <v>2.1</v>
      </c>
      <c r="B28" s="327" t="s">
        <v>178</v>
      </c>
      <c r="C28" s="327"/>
      <c r="D28" s="327"/>
      <c r="E28" s="104" t="s">
        <v>125</v>
      </c>
      <c r="F28" s="35">
        <v>115906.5166842661</v>
      </c>
    </row>
    <row r="29" spans="1:6" ht="36.75" customHeight="1">
      <c r="A29" s="164" t="s">
        <v>187</v>
      </c>
      <c r="B29" s="333" t="s">
        <v>179</v>
      </c>
      <c r="C29" s="333"/>
      <c r="D29" s="333"/>
      <c r="E29" s="104" t="s">
        <v>127</v>
      </c>
      <c r="F29" s="110">
        <v>110538.94</v>
      </c>
    </row>
    <row r="30" spans="1:6" ht="27.75" customHeight="1">
      <c r="A30" s="129" t="s">
        <v>188</v>
      </c>
      <c r="B30" s="336" t="s">
        <v>166</v>
      </c>
      <c r="C30" s="337"/>
      <c r="D30" s="338"/>
      <c r="E30" s="104" t="s">
        <v>127</v>
      </c>
      <c r="F30" s="110">
        <v>35710.06</v>
      </c>
    </row>
    <row r="31" spans="1:8" ht="25.5" customHeight="1">
      <c r="A31" s="104">
        <v>2.4</v>
      </c>
      <c r="B31" s="333" t="s">
        <v>189</v>
      </c>
      <c r="C31" s="333"/>
      <c r="D31" s="333"/>
      <c r="E31" s="104" t="s">
        <v>127</v>
      </c>
      <c r="F31" s="165">
        <f>SUM(F32:F51)</f>
        <v>473744</v>
      </c>
      <c r="H31" s="65"/>
    </row>
    <row r="32" spans="1:6" ht="15" customHeight="1">
      <c r="A32" s="104"/>
      <c r="B32" s="351" t="s">
        <v>190</v>
      </c>
      <c r="C32" s="352"/>
      <c r="D32" s="353"/>
      <c r="E32" s="131"/>
      <c r="F32" s="118"/>
    </row>
    <row r="33" spans="1:6" ht="15" customHeight="1">
      <c r="A33" s="104"/>
      <c r="B33" s="351" t="s">
        <v>191</v>
      </c>
      <c r="C33" s="352"/>
      <c r="D33" s="353"/>
      <c r="E33" s="131"/>
      <c r="F33" s="118">
        <v>358800</v>
      </c>
    </row>
    <row r="34" spans="1:6" ht="15" customHeight="1">
      <c r="A34" s="104"/>
      <c r="B34" s="351" t="s">
        <v>192</v>
      </c>
      <c r="C34" s="352"/>
      <c r="D34" s="353"/>
      <c r="E34" s="131"/>
      <c r="F34" s="118"/>
    </row>
    <row r="35" spans="1:6" ht="15" customHeight="1">
      <c r="A35" s="104"/>
      <c r="B35" s="351" t="s">
        <v>193</v>
      </c>
      <c r="C35" s="352"/>
      <c r="D35" s="353"/>
      <c r="E35" s="131"/>
      <c r="F35" s="118"/>
    </row>
    <row r="36" spans="1:6" ht="15" customHeight="1">
      <c r="A36" s="104"/>
      <c r="B36" s="354" t="s">
        <v>194</v>
      </c>
      <c r="C36" s="355"/>
      <c r="D36" s="356"/>
      <c r="E36" s="131"/>
      <c r="F36" s="118"/>
    </row>
    <row r="37" spans="1:6" ht="15" customHeight="1">
      <c r="A37" s="104"/>
      <c r="B37" s="351" t="s">
        <v>195</v>
      </c>
      <c r="C37" s="352"/>
      <c r="D37" s="353"/>
      <c r="E37" s="131"/>
      <c r="F37" s="118"/>
    </row>
    <row r="38" spans="1:6" ht="15" customHeight="1">
      <c r="A38" s="104"/>
      <c r="B38" s="351" t="s">
        <v>196</v>
      </c>
      <c r="C38" s="352"/>
      <c r="D38" s="353"/>
      <c r="E38" s="131"/>
      <c r="F38" s="118">
        <v>1900</v>
      </c>
    </row>
    <row r="39" spans="1:6" ht="15" customHeight="1">
      <c r="A39" s="104"/>
      <c r="B39" s="357" t="s">
        <v>197</v>
      </c>
      <c r="C39" s="358"/>
      <c r="D39" s="359"/>
      <c r="E39" s="131"/>
      <c r="F39" s="118"/>
    </row>
    <row r="40" spans="1:6" ht="15" customHeight="1">
      <c r="A40" s="104"/>
      <c r="B40" s="357" t="s">
        <v>198</v>
      </c>
      <c r="C40" s="358"/>
      <c r="D40" s="359"/>
      <c r="E40" s="131"/>
      <c r="F40" s="118"/>
    </row>
    <row r="41" spans="1:6" ht="15" customHeight="1">
      <c r="A41" s="104"/>
      <c r="B41" s="360" t="s">
        <v>199</v>
      </c>
      <c r="C41" s="361"/>
      <c r="D41" s="362"/>
      <c r="E41" s="131"/>
      <c r="F41" s="118"/>
    </row>
    <row r="42" spans="1:6" ht="15" customHeight="1">
      <c r="A42" s="104"/>
      <c r="B42" s="357" t="s">
        <v>200</v>
      </c>
      <c r="C42" s="358"/>
      <c r="D42" s="359"/>
      <c r="E42" s="131"/>
      <c r="F42" s="118">
        <v>8100</v>
      </c>
    </row>
    <row r="43" spans="1:6" ht="15" customHeight="1">
      <c r="A43" s="104"/>
      <c r="B43" s="351" t="s">
        <v>201</v>
      </c>
      <c r="C43" s="352"/>
      <c r="D43" s="353"/>
      <c r="E43" s="131"/>
      <c r="F43" s="118"/>
    </row>
    <row r="44" spans="1:6" ht="15" customHeight="1">
      <c r="A44" s="104"/>
      <c r="B44" s="357" t="s">
        <v>202</v>
      </c>
      <c r="C44" s="358"/>
      <c r="D44" s="359"/>
      <c r="E44" s="131"/>
      <c r="F44" s="118">
        <v>3900</v>
      </c>
    </row>
    <row r="45" spans="1:6" ht="23.25" customHeight="1">
      <c r="A45" s="104"/>
      <c r="B45" s="363" t="s">
        <v>203</v>
      </c>
      <c r="C45" s="364"/>
      <c r="D45" s="365"/>
      <c r="E45" s="131"/>
      <c r="F45" s="118">
        <v>38984</v>
      </c>
    </row>
    <row r="46" spans="1:6" ht="24.75" customHeight="1">
      <c r="A46" s="104"/>
      <c r="B46" s="363" t="s">
        <v>204</v>
      </c>
      <c r="C46" s="364"/>
      <c r="D46" s="365"/>
      <c r="E46" s="131"/>
      <c r="F46" s="118">
        <v>27030</v>
      </c>
    </row>
    <row r="47" spans="1:6" ht="15" customHeight="1">
      <c r="A47" s="104"/>
      <c r="B47" s="357" t="s">
        <v>205</v>
      </c>
      <c r="C47" s="358"/>
      <c r="D47" s="359"/>
      <c r="E47" s="131"/>
      <c r="F47" s="118">
        <v>340</v>
      </c>
    </row>
    <row r="48" spans="1:6" ht="15" customHeight="1">
      <c r="A48" s="104"/>
      <c r="B48" s="357" t="s">
        <v>206</v>
      </c>
      <c r="C48" s="358"/>
      <c r="D48" s="359"/>
      <c r="E48" s="131"/>
      <c r="F48" s="118">
        <v>32890</v>
      </c>
    </row>
    <row r="49" spans="1:6" ht="15" customHeight="1">
      <c r="A49" s="104"/>
      <c r="B49" s="351" t="s">
        <v>207</v>
      </c>
      <c r="C49" s="352"/>
      <c r="D49" s="353"/>
      <c r="E49" s="131"/>
      <c r="F49" s="118"/>
    </row>
    <row r="50" spans="1:6" ht="21.75" customHeight="1">
      <c r="A50" s="104"/>
      <c r="B50" s="368" t="s">
        <v>208</v>
      </c>
      <c r="C50" s="369"/>
      <c r="D50" s="370"/>
      <c r="E50" s="131"/>
      <c r="F50" s="118"/>
    </row>
    <row r="51" spans="1:6" ht="15" customHeight="1">
      <c r="A51" s="104"/>
      <c r="B51" s="351" t="s">
        <v>209</v>
      </c>
      <c r="C51" s="352"/>
      <c r="D51" s="353"/>
      <c r="E51" s="131"/>
      <c r="F51" s="118">
        <v>1800</v>
      </c>
    </row>
    <row r="52" spans="1:6" ht="15" customHeight="1">
      <c r="A52" s="104"/>
      <c r="B52" s="341"/>
      <c r="C52" s="342"/>
      <c r="D52" s="343"/>
      <c r="E52" s="131"/>
      <c r="F52" s="118"/>
    </row>
    <row r="53" spans="1:6" ht="12.75" customHeight="1">
      <c r="A53" s="106"/>
      <c r="B53" s="371" t="s">
        <v>214</v>
      </c>
      <c r="C53" s="372"/>
      <c r="D53" s="372"/>
      <c r="E53" s="373"/>
      <c r="F53" s="114">
        <v>948828.2000000001</v>
      </c>
    </row>
    <row r="54" spans="1:6" ht="12.75">
      <c r="A54" s="137"/>
      <c r="B54" s="138"/>
      <c r="C54" s="138"/>
      <c r="D54" s="138"/>
      <c r="E54" s="139"/>
      <c r="F54" s="140"/>
    </row>
    <row r="55" spans="1:6" ht="12.75">
      <c r="A55" s="137"/>
      <c r="B55" s="138"/>
      <c r="C55" s="138"/>
      <c r="D55" s="138"/>
      <c r="E55" s="139"/>
      <c r="F55" s="140"/>
    </row>
    <row r="56" spans="1:6" ht="12.75">
      <c r="A56" s="137"/>
      <c r="B56" s="138"/>
      <c r="C56" s="138"/>
      <c r="D56" s="138"/>
      <c r="E56" s="139"/>
      <c r="F56" s="140"/>
    </row>
    <row r="57" spans="1:6" ht="12.75">
      <c r="A57" s="137"/>
      <c r="B57" s="138"/>
      <c r="C57" s="138"/>
      <c r="D57" s="138"/>
      <c r="E57" s="139"/>
      <c r="F57" s="140"/>
    </row>
    <row r="58" spans="1:6" ht="25.5" customHeight="1">
      <c r="A58" s="79" t="s">
        <v>144</v>
      </c>
      <c r="B58" s="374" t="s">
        <v>145</v>
      </c>
      <c r="C58" s="375"/>
      <c r="D58" s="142" t="s">
        <v>146</v>
      </c>
      <c r="E58" s="139"/>
      <c r="F58" s="140"/>
    </row>
    <row r="59" spans="1:7" ht="27" customHeight="1">
      <c r="A59" s="137"/>
      <c r="B59" s="376" t="s">
        <v>211</v>
      </c>
      <c r="C59" s="377"/>
      <c r="D59" s="166">
        <v>1660</v>
      </c>
      <c r="E59" s="139"/>
      <c r="F59" s="137"/>
      <c r="G59" s="15"/>
    </row>
    <row r="60" spans="1:6" ht="21.75" customHeight="1">
      <c r="A60" s="145"/>
      <c r="B60" s="366" t="s">
        <v>148</v>
      </c>
      <c r="C60" s="367"/>
      <c r="D60" s="149">
        <f>SUM(D59:D59)</f>
        <v>1660</v>
      </c>
      <c r="E60" s="147"/>
      <c r="F60" s="145"/>
    </row>
    <row r="61" spans="1:6" ht="12.75">
      <c r="A61" s="145"/>
      <c r="B61" s="146"/>
      <c r="C61" s="146"/>
      <c r="D61" s="146"/>
      <c r="E61" s="147"/>
      <c r="F61" s="145"/>
    </row>
    <row r="62" spans="2:4" ht="12.75">
      <c r="B62" s="150"/>
      <c r="C62" s="150"/>
      <c r="D62" s="150"/>
    </row>
    <row r="63" spans="2:5" ht="12.75">
      <c r="B63" s="146" t="s">
        <v>149</v>
      </c>
      <c r="C63" s="146"/>
      <c r="D63" s="150"/>
      <c r="E63" s="154" t="s">
        <v>173</v>
      </c>
    </row>
    <row r="64" spans="2:4" ht="12.75">
      <c r="B64" s="146" t="s">
        <v>150</v>
      </c>
      <c r="C64" s="146"/>
      <c r="D64" s="150"/>
    </row>
    <row r="65" spans="2:4" ht="12.75">
      <c r="B65" s="150"/>
      <c r="C65" s="150"/>
      <c r="D65" s="150"/>
    </row>
    <row r="66" spans="2:4" ht="12.75">
      <c r="B66" s="150"/>
      <c r="C66" s="150"/>
      <c r="D66" s="150"/>
    </row>
    <row r="67" spans="2:4" ht="12.75">
      <c r="B67" s="151" t="s">
        <v>152</v>
      </c>
      <c r="C67" s="150"/>
      <c r="D67" s="150"/>
    </row>
    <row r="68" spans="2:4" ht="12.75">
      <c r="B68" s="151" t="s">
        <v>153</v>
      </c>
      <c r="C68" s="150"/>
      <c r="D68" s="150"/>
    </row>
  </sheetData>
  <sheetProtection/>
  <mergeCells count="51">
    <mergeCell ref="B60:C60"/>
    <mergeCell ref="B50:D50"/>
    <mergeCell ref="B51:D51"/>
    <mergeCell ref="B52:D52"/>
    <mergeCell ref="B53:E53"/>
    <mergeCell ref="B58:C58"/>
    <mergeCell ref="B59:C59"/>
    <mergeCell ref="B10:D10"/>
    <mergeCell ref="B11:D11"/>
    <mergeCell ref="B12:D12"/>
    <mergeCell ref="B16:D16"/>
    <mergeCell ref="B17:D17"/>
    <mergeCell ref="B19:D19"/>
    <mergeCell ref="B43:D43"/>
    <mergeCell ref="B44:D44"/>
    <mergeCell ref="B47:D47"/>
    <mergeCell ref="B48:D48"/>
    <mergeCell ref="B8:D8"/>
    <mergeCell ref="A13:A14"/>
    <mergeCell ref="B13:E14"/>
    <mergeCell ref="B30:D30"/>
    <mergeCell ref="B31:D31"/>
    <mergeCell ref="B32:D32"/>
    <mergeCell ref="B49:D49"/>
    <mergeCell ref="B36:D36"/>
    <mergeCell ref="B37:D37"/>
    <mergeCell ref="B38:D38"/>
    <mergeCell ref="B39:D39"/>
    <mergeCell ref="B40:D40"/>
    <mergeCell ref="B41:D41"/>
    <mergeCell ref="B42:D42"/>
    <mergeCell ref="B45:D45"/>
    <mergeCell ref="B46:D46"/>
    <mergeCell ref="B33:D33"/>
    <mergeCell ref="B34:D34"/>
    <mergeCell ref="B35:D35"/>
    <mergeCell ref="B24:D24"/>
    <mergeCell ref="B26:D26"/>
    <mergeCell ref="B28:D28"/>
    <mergeCell ref="B29:D29"/>
    <mergeCell ref="B27:E27"/>
    <mergeCell ref="B23:D23"/>
    <mergeCell ref="A1:F1"/>
    <mergeCell ref="B2:F2"/>
    <mergeCell ref="B3:D3"/>
    <mergeCell ref="B4:D4"/>
    <mergeCell ref="B6:D6"/>
    <mergeCell ref="B7:D7"/>
    <mergeCell ref="F13:F14"/>
    <mergeCell ref="B18:D18"/>
    <mergeCell ref="B20:D20"/>
  </mergeCells>
  <printOptions/>
  <pageMargins left="0.48" right="0.28" top="0.37" bottom="0.2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8" customWidth="1"/>
    <col min="6" max="6" width="14.375" style="0" customWidth="1"/>
    <col min="7" max="7" width="11.875" style="0" bestFit="1" customWidth="1"/>
    <col min="8" max="8" width="16.125" style="0" customWidth="1"/>
  </cols>
  <sheetData>
    <row r="1" spans="1:6" ht="15.75">
      <c r="A1" s="303" t="s">
        <v>212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90"/>
    </row>
    <row r="4" spans="1:6" ht="13.5" customHeight="1">
      <c r="A4" s="90"/>
      <c r="B4" s="305" t="s">
        <v>215</v>
      </c>
      <c r="C4" s="305"/>
      <c r="D4" s="305"/>
      <c r="E4" s="92"/>
      <c r="F4" s="90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90"/>
    </row>
    <row r="6" spans="1:6" ht="24">
      <c r="A6" s="94" t="s">
        <v>62</v>
      </c>
      <c r="B6" s="306" t="s">
        <v>63</v>
      </c>
      <c r="C6" s="306"/>
      <c r="D6" s="306"/>
      <c r="E6" s="94"/>
      <c r="F6" s="96" t="s">
        <v>64</v>
      </c>
    </row>
    <row r="7" spans="1:6" ht="12.75">
      <c r="A7" s="97"/>
      <c r="B7" s="307" t="s">
        <v>216</v>
      </c>
      <c r="C7" s="308"/>
      <c r="D7" s="309"/>
      <c r="E7" s="94"/>
      <c r="F7" s="155">
        <v>637784.2</v>
      </c>
    </row>
    <row r="8" spans="1:6" ht="12.75">
      <c r="A8" s="97"/>
      <c r="B8" s="307" t="s">
        <v>66</v>
      </c>
      <c r="C8" s="308"/>
      <c r="D8" s="309"/>
      <c r="E8" s="94"/>
      <c r="F8" s="168">
        <v>11580</v>
      </c>
    </row>
    <row r="9" spans="1:6" ht="12.75">
      <c r="A9" s="97"/>
      <c r="B9" s="98"/>
      <c r="C9" s="99"/>
      <c r="D9" s="100"/>
      <c r="E9" s="94"/>
      <c r="F9" s="102"/>
    </row>
    <row r="10" spans="1:6" ht="12.75">
      <c r="A10" s="97"/>
      <c r="B10" s="307" t="s">
        <v>67</v>
      </c>
      <c r="C10" s="308"/>
      <c r="D10" s="309"/>
      <c r="E10" s="94"/>
      <c r="F10" s="102">
        <f>F7+F8</f>
        <v>649364.2</v>
      </c>
    </row>
    <row r="11" spans="1:6" ht="24">
      <c r="A11" s="94" t="s">
        <v>62</v>
      </c>
      <c r="B11" s="306" t="s">
        <v>77</v>
      </c>
      <c r="C11" s="306"/>
      <c r="D11" s="306"/>
      <c r="E11" s="115"/>
      <c r="F11" s="116" t="s">
        <v>78</v>
      </c>
    </row>
    <row r="12" spans="1:8" ht="12.75">
      <c r="A12" s="106"/>
      <c r="B12" s="312" t="s">
        <v>79</v>
      </c>
      <c r="C12" s="313"/>
      <c r="D12" s="314"/>
      <c r="E12" s="104"/>
      <c r="F12" s="167">
        <f>F13+F30</f>
        <v>596072.72</v>
      </c>
      <c r="H12" s="108"/>
    </row>
    <row r="13" spans="1:6" ht="12.75">
      <c r="A13" s="306">
        <v>1</v>
      </c>
      <c r="B13" s="320" t="s">
        <v>90</v>
      </c>
      <c r="C13" s="321"/>
      <c r="D13" s="321"/>
      <c r="E13" s="322"/>
      <c r="F13" s="350">
        <f>F15+F16+F17+F18+F19+F20+F21+F22+F23+F24+F25+F26+F27+F28+F29</f>
        <v>194061.8321636638</v>
      </c>
    </row>
    <row r="14" spans="1:6" ht="12.75">
      <c r="A14" s="306"/>
      <c r="B14" s="323"/>
      <c r="C14" s="324"/>
      <c r="D14" s="324"/>
      <c r="E14" s="325"/>
      <c r="F14" s="350"/>
    </row>
    <row r="15" spans="1:8" ht="23.25" customHeight="1">
      <c r="A15" s="104">
        <v>1.1</v>
      </c>
      <c r="B15" s="106" t="s">
        <v>27</v>
      </c>
      <c r="C15" s="106"/>
      <c r="D15" s="106"/>
      <c r="E15" s="121" t="s">
        <v>92</v>
      </c>
      <c r="F15" s="161">
        <v>32721.06959999999</v>
      </c>
      <c r="H15" s="15"/>
    </row>
    <row r="16" spans="1:6" ht="24">
      <c r="A16" s="318">
        <v>1.2</v>
      </c>
      <c r="B16" s="378" t="s">
        <v>30</v>
      </c>
      <c r="C16" s="379"/>
      <c r="D16" s="380"/>
      <c r="E16" s="119" t="s">
        <v>217</v>
      </c>
      <c r="F16" s="161">
        <v>0</v>
      </c>
    </row>
    <row r="17" spans="1:6" ht="24">
      <c r="A17" s="319"/>
      <c r="B17" s="381"/>
      <c r="C17" s="382"/>
      <c r="D17" s="383"/>
      <c r="E17" s="119" t="s">
        <v>218</v>
      </c>
      <c r="F17" s="161">
        <v>2003.0146</v>
      </c>
    </row>
    <row r="18" spans="1:6" ht="12.75">
      <c r="A18" s="104">
        <v>1.3</v>
      </c>
      <c r="B18" s="315" t="s">
        <v>96</v>
      </c>
      <c r="C18" s="316"/>
      <c r="D18" s="317"/>
      <c r="E18" s="119"/>
      <c r="F18" s="161"/>
    </row>
    <row r="19" spans="1:6" ht="24" customHeight="1">
      <c r="A19" s="104">
        <v>1.4</v>
      </c>
      <c r="B19" s="327" t="s">
        <v>98</v>
      </c>
      <c r="C19" s="327"/>
      <c r="D19" s="327"/>
      <c r="E19" s="144"/>
      <c r="F19" s="161"/>
    </row>
    <row r="20" spans="1:6" ht="48">
      <c r="A20" s="318">
        <v>1.5</v>
      </c>
      <c r="B20" s="378" t="s">
        <v>210</v>
      </c>
      <c r="C20" s="379"/>
      <c r="D20" s="380"/>
      <c r="E20" s="119" t="s">
        <v>161</v>
      </c>
      <c r="F20" s="170">
        <v>245.18512</v>
      </c>
    </row>
    <row r="21" spans="1:6" ht="36">
      <c r="A21" s="319"/>
      <c r="B21" s="381"/>
      <c r="C21" s="382"/>
      <c r="D21" s="383"/>
      <c r="E21" s="119" t="s">
        <v>219</v>
      </c>
      <c r="F21" s="169">
        <v>1277.0037901239996</v>
      </c>
    </row>
    <row r="22" spans="1:6" ht="12.75">
      <c r="A22" s="104">
        <v>1.6</v>
      </c>
      <c r="B22" s="311" t="s">
        <v>107</v>
      </c>
      <c r="C22" s="311"/>
      <c r="D22" s="311"/>
      <c r="E22" s="121"/>
      <c r="F22" s="110"/>
    </row>
    <row r="23" spans="1:6" ht="24">
      <c r="A23" s="318">
        <v>1.7</v>
      </c>
      <c r="B23" s="378" t="s">
        <v>109</v>
      </c>
      <c r="C23" s="379"/>
      <c r="D23" s="380"/>
      <c r="E23" s="119" t="s">
        <v>185</v>
      </c>
      <c r="F23" s="171">
        <v>1355.785686</v>
      </c>
    </row>
    <row r="24" spans="1:6" ht="12.75">
      <c r="A24" s="319"/>
      <c r="B24" s="381"/>
      <c r="C24" s="382"/>
      <c r="D24" s="383"/>
      <c r="E24" s="119" t="s">
        <v>220</v>
      </c>
      <c r="F24" s="169">
        <v>8637.816564</v>
      </c>
    </row>
    <row r="25" spans="1:6" ht="21" customHeight="1">
      <c r="A25" s="104">
        <v>1.8</v>
      </c>
      <c r="B25" s="106" t="s">
        <v>112</v>
      </c>
      <c r="C25" s="106"/>
      <c r="D25" s="106"/>
      <c r="E25" s="121"/>
      <c r="F25" s="110">
        <v>395.11818576999997</v>
      </c>
    </row>
    <row r="26" spans="1:8" ht="22.5" customHeight="1">
      <c r="A26" s="104">
        <v>1.9</v>
      </c>
      <c r="B26" s="315" t="s">
        <v>163</v>
      </c>
      <c r="C26" s="316"/>
      <c r="D26" s="317"/>
      <c r="E26" s="121"/>
      <c r="F26" s="110">
        <f>D63</f>
        <v>100</v>
      </c>
      <c r="H26" s="65"/>
    </row>
    <row r="27" spans="1:6" ht="24">
      <c r="A27" s="104" t="s">
        <v>186</v>
      </c>
      <c r="B27" s="315" t="s">
        <v>116</v>
      </c>
      <c r="C27" s="316"/>
      <c r="D27" s="317"/>
      <c r="E27" s="119" t="s">
        <v>177</v>
      </c>
      <c r="F27" s="162">
        <v>110732.14969376981</v>
      </c>
    </row>
    <row r="28" spans="1:6" ht="20.25" customHeight="1">
      <c r="A28" s="104">
        <v>1.11</v>
      </c>
      <c r="B28" s="106" t="s">
        <v>119</v>
      </c>
      <c r="C28" s="106"/>
      <c r="D28" s="106"/>
      <c r="E28" s="121" t="s">
        <v>120</v>
      </c>
      <c r="F28" s="162">
        <v>11348.368924</v>
      </c>
    </row>
    <row r="29" spans="1:6" ht="12.75">
      <c r="A29" s="104">
        <v>1.12</v>
      </c>
      <c r="B29" s="315" t="s">
        <v>122</v>
      </c>
      <c r="C29" s="316"/>
      <c r="D29" s="317"/>
      <c r="E29" s="119"/>
      <c r="F29" s="163">
        <v>25246.320000000003</v>
      </c>
    </row>
    <row r="30" spans="1:8" ht="28.5" customHeight="1">
      <c r="A30" s="95">
        <v>2</v>
      </c>
      <c r="B30" s="328" t="s">
        <v>123</v>
      </c>
      <c r="C30" s="329"/>
      <c r="D30" s="329"/>
      <c r="E30" s="330"/>
      <c r="F30" s="167">
        <f>F31+F32+F33+F34</f>
        <v>402010.88783633616</v>
      </c>
      <c r="H30" s="65"/>
    </row>
    <row r="31" spans="1:6" ht="37.5" customHeight="1">
      <c r="A31" s="104">
        <v>2.1</v>
      </c>
      <c r="B31" s="327" t="s">
        <v>178</v>
      </c>
      <c r="C31" s="327"/>
      <c r="D31" s="327"/>
      <c r="E31" s="104" t="s">
        <v>125</v>
      </c>
      <c r="F31" s="35">
        <v>119280.89782470962</v>
      </c>
    </row>
    <row r="32" spans="1:8" ht="36.75" customHeight="1">
      <c r="A32" s="164" t="s">
        <v>187</v>
      </c>
      <c r="B32" s="333" t="s">
        <v>179</v>
      </c>
      <c r="C32" s="333"/>
      <c r="D32" s="333"/>
      <c r="E32" s="104" t="s">
        <v>127</v>
      </c>
      <c r="F32" s="110">
        <v>129332.15001162654</v>
      </c>
      <c r="H32" s="172"/>
    </row>
    <row r="33" spans="1:6" ht="27.75" customHeight="1">
      <c r="A33" s="129" t="s">
        <v>188</v>
      </c>
      <c r="B33" s="336" t="s">
        <v>166</v>
      </c>
      <c r="C33" s="337"/>
      <c r="D33" s="338"/>
      <c r="E33" s="104" t="s">
        <v>127</v>
      </c>
      <c r="F33" s="110">
        <v>36777.84</v>
      </c>
    </row>
    <row r="34" spans="1:8" ht="25.5" customHeight="1">
      <c r="A34" s="104">
        <v>2.4</v>
      </c>
      <c r="B34" s="333" t="s">
        <v>189</v>
      </c>
      <c r="C34" s="333"/>
      <c r="D34" s="333"/>
      <c r="E34" s="104" t="s">
        <v>127</v>
      </c>
      <c r="F34" s="165">
        <f>SUM(F35:F54)</f>
        <v>116620</v>
      </c>
      <c r="H34" s="65"/>
    </row>
    <row r="35" spans="1:6" ht="15" customHeight="1">
      <c r="A35" s="104"/>
      <c r="B35" s="351" t="s">
        <v>190</v>
      </c>
      <c r="C35" s="352"/>
      <c r="D35" s="353"/>
      <c r="E35" s="131"/>
      <c r="F35" s="118"/>
    </row>
    <row r="36" spans="1:6" ht="15" customHeight="1">
      <c r="A36" s="104"/>
      <c r="B36" s="351" t="s">
        <v>191</v>
      </c>
      <c r="C36" s="352"/>
      <c r="D36" s="353"/>
      <c r="E36" s="131"/>
      <c r="F36" s="118"/>
    </row>
    <row r="37" spans="1:6" ht="15" customHeight="1">
      <c r="A37" s="104"/>
      <c r="B37" s="351" t="s">
        <v>192</v>
      </c>
      <c r="C37" s="352"/>
      <c r="D37" s="353"/>
      <c r="E37" s="131"/>
      <c r="F37" s="118"/>
    </row>
    <row r="38" spans="1:6" ht="15" customHeight="1">
      <c r="A38" s="104"/>
      <c r="B38" s="351" t="s">
        <v>193</v>
      </c>
      <c r="C38" s="352"/>
      <c r="D38" s="353"/>
      <c r="E38" s="131"/>
      <c r="F38" s="118"/>
    </row>
    <row r="39" spans="1:6" ht="15" customHeight="1">
      <c r="A39" s="104"/>
      <c r="B39" s="354" t="s">
        <v>194</v>
      </c>
      <c r="C39" s="355"/>
      <c r="D39" s="356"/>
      <c r="E39" s="131"/>
      <c r="F39" s="118"/>
    </row>
    <row r="40" spans="1:6" ht="15" customHeight="1">
      <c r="A40" s="104"/>
      <c r="B40" s="351" t="s">
        <v>195</v>
      </c>
      <c r="C40" s="352"/>
      <c r="D40" s="353"/>
      <c r="E40" s="131"/>
      <c r="F40" s="118"/>
    </row>
    <row r="41" spans="1:6" ht="15" customHeight="1">
      <c r="A41" s="104"/>
      <c r="B41" s="351" t="s">
        <v>196</v>
      </c>
      <c r="C41" s="352"/>
      <c r="D41" s="353"/>
      <c r="E41" s="131"/>
      <c r="F41" s="118"/>
    </row>
    <row r="42" spans="1:6" ht="15" customHeight="1">
      <c r="A42" s="104"/>
      <c r="B42" s="357" t="s">
        <v>197</v>
      </c>
      <c r="C42" s="358"/>
      <c r="D42" s="359"/>
      <c r="E42" s="131"/>
      <c r="F42" s="118"/>
    </row>
    <row r="43" spans="1:6" ht="15" customHeight="1">
      <c r="A43" s="104"/>
      <c r="B43" s="357" t="s">
        <v>198</v>
      </c>
      <c r="C43" s="358"/>
      <c r="D43" s="359"/>
      <c r="E43" s="131"/>
      <c r="F43" s="118"/>
    </row>
    <row r="44" spans="1:6" ht="15" customHeight="1">
      <c r="A44" s="104"/>
      <c r="B44" s="360" t="s">
        <v>199</v>
      </c>
      <c r="C44" s="361"/>
      <c r="D44" s="362"/>
      <c r="E44" s="131"/>
      <c r="F44" s="118"/>
    </row>
    <row r="45" spans="1:6" ht="15" customHeight="1">
      <c r="A45" s="104"/>
      <c r="B45" s="357" t="s">
        <v>200</v>
      </c>
      <c r="C45" s="358"/>
      <c r="D45" s="359"/>
      <c r="E45" s="131"/>
      <c r="F45" s="118">
        <v>6840</v>
      </c>
    </row>
    <row r="46" spans="1:6" ht="15" customHeight="1">
      <c r="A46" s="104"/>
      <c r="B46" s="351" t="s">
        <v>201</v>
      </c>
      <c r="C46" s="352"/>
      <c r="D46" s="353"/>
      <c r="E46" s="131"/>
      <c r="F46" s="118"/>
    </row>
    <row r="47" spans="1:6" ht="15" customHeight="1">
      <c r="A47" s="104"/>
      <c r="B47" s="357" t="s">
        <v>202</v>
      </c>
      <c r="C47" s="358"/>
      <c r="D47" s="359"/>
      <c r="E47" s="131"/>
      <c r="F47" s="118">
        <v>12140</v>
      </c>
    </row>
    <row r="48" spans="1:6" ht="23.25" customHeight="1">
      <c r="A48" s="104"/>
      <c r="B48" s="363" t="s">
        <v>203</v>
      </c>
      <c r="C48" s="364"/>
      <c r="D48" s="365"/>
      <c r="E48" s="131"/>
      <c r="F48" s="118">
        <v>45040</v>
      </c>
    </row>
    <row r="49" spans="1:6" ht="24.75" customHeight="1">
      <c r="A49" s="104"/>
      <c r="B49" s="363" t="s">
        <v>204</v>
      </c>
      <c r="C49" s="364"/>
      <c r="D49" s="365"/>
      <c r="E49" s="131"/>
      <c r="F49" s="118">
        <v>5560</v>
      </c>
    </row>
    <row r="50" spans="1:6" ht="15" customHeight="1">
      <c r="A50" s="104"/>
      <c r="B50" s="357" t="s">
        <v>205</v>
      </c>
      <c r="C50" s="358"/>
      <c r="D50" s="359"/>
      <c r="E50" s="131"/>
      <c r="F50" s="118">
        <v>110</v>
      </c>
    </row>
    <row r="51" spans="1:6" ht="15" customHeight="1">
      <c r="A51" s="104"/>
      <c r="B51" s="357" t="s">
        <v>206</v>
      </c>
      <c r="C51" s="358"/>
      <c r="D51" s="359"/>
      <c r="E51" s="131"/>
      <c r="F51" s="118">
        <v>32830</v>
      </c>
    </row>
    <row r="52" spans="1:6" ht="15" customHeight="1">
      <c r="A52" s="104"/>
      <c r="B52" s="351" t="s">
        <v>207</v>
      </c>
      <c r="C52" s="352"/>
      <c r="D52" s="353"/>
      <c r="E52" s="131"/>
      <c r="F52" s="118"/>
    </row>
    <row r="53" spans="1:6" ht="21.75" customHeight="1">
      <c r="A53" s="104"/>
      <c r="B53" s="368" t="s">
        <v>208</v>
      </c>
      <c r="C53" s="369"/>
      <c r="D53" s="370"/>
      <c r="E53" s="131"/>
      <c r="F53" s="118"/>
    </row>
    <row r="54" spans="1:6" ht="15" customHeight="1">
      <c r="A54" s="104"/>
      <c r="B54" s="351" t="s">
        <v>209</v>
      </c>
      <c r="C54" s="352"/>
      <c r="D54" s="353"/>
      <c r="E54" s="131"/>
      <c r="F54" s="118">
        <v>14100</v>
      </c>
    </row>
    <row r="55" spans="1:6" ht="15" customHeight="1">
      <c r="A55" s="104"/>
      <c r="B55" s="341"/>
      <c r="C55" s="342"/>
      <c r="D55" s="343"/>
      <c r="E55" s="131"/>
      <c r="F55" s="118"/>
    </row>
    <row r="56" spans="1:6" ht="12.75" customHeight="1">
      <c r="A56" s="106"/>
      <c r="B56" s="371"/>
      <c r="C56" s="372"/>
      <c r="D56" s="372"/>
      <c r="E56" s="373"/>
      <c r="F56" s="114"/>
    </row>
    <row r="57" spans="1:6" ht="12.75">
      <c r="A57" s="137"/>
      <c r="B57" s="138"/>
      <c r="C57" s="138"/>
      <c r="D57" s="138"/>
      <c r="E57" s="139"/>
      <c r="F57" s="140"/>
    </row>
    <row r="58" spans="1:6" ht="12.75">
      <c r="A58" s="137"/>
      <c r="B58" s="138"/>
      <c r="C58" s="138"/>
      <c r="D58" s="138"/>
      <c r="E58" s="139"/>
      <c r="F58" s="140"/>
    </row>
    <row r="59" spans="1:6" ht="12.75">
      <c r="A59" s="137"/>
      <c r="B59" s="138"/>
      <c r="C59" s="138"/>
      <c r="D59" s="138"/>
      <c r="E59" s="139"/>
      <c r="F59" s="140"/>
    </row>
    <row r="60" spans="1:6" ht="12.75">
      <c r="A60" s="137"/>
      <c r="B60" s="138"/>
      <c r="C60" s="138"/>
      <c r="D60" s="138"/>
      <c r="E60" s="139"/>
      <c r="F60" s="140"/>
    </row>
    <row r="61" spans="1:6" ht="25.5" customHeight="1">
      <c r="A61" s="79" t="s">
        <v>144</v>
      </c>
      <c r="B61" s="374" t="s">
        <v>145</v>
      </c>
      <c r="C61" s="375"/>
      <c r="D61" s="142" t="s">
        <v>146</v>
      </c>
      <c r="E61" s="139"/>
      <c r="F61" s="140"/>
    </row>
    <row r="62" spans="1:7" ht="27" customHeight="1">
      <c r="A62" s="137"/>
      <c r="B62" s="376" t="s">
        <v>221</v>
      </c>
      <c r="C62" s="377"/>
      <c r="D62" s="166">
        <v>100</v>
      </c>
      <c r="E62" s="139"/>
      <c r="F62" s="137"/>
      <c r="G62" s="15"/>
    </row>
    <row r="63" spans="1:6" ht="21.75" customHeight="1">
      <c r="A63" s="145"/>
      <c r="B63" s="366" t="s">
        <v>148</v>
      </c>
      <c r="C63" s="367"/>
      <c r="D63" s="149">
        <f>SUM(D62:D62)</f>
        <v>100</v>
      </c>
      <c r="E63" s="147"/>
      <c r="F63" s="145"/>
    </row>
    <row r="64" spans="1:6" ht="12.75">
      <c r="A64" s="145"/>
      <c r="B64" s="146"/>
      <c r="C64" s="146"/>
      <c r="D64" s="146"/>
      <c r="E64" s="147"/>
      <c r="F64" s="145"/>
    </row>
    <row r="65" spans="2:4" ht="12.75">
      <c r="B65" s="150"/>
      <c r="C65" s="150"/>
      <c r="D65" s="150"/>
    </row>
    <row r="66" spans="2:5" ht="12.75">
      <c r="B66" s="146" t="s">
        <v>149</v>
      </c>
      <c r="C66" s="146"/>
      <c r="D66" s="150"/>
      <c r="E66" s="154" t="s">
        <v>173</v>
      </c>
    </row>
    <row r="67" spans="2:4" ht="12.75">
      <c r="B67" s="146" t="s">
        <v>150</v>
      </c>
      <c r="C67" s="146"/>
      <c r="D67" s="150"/>
    </row>
    <row r="68" spans="2:4" ht="12.75">
      <c r="B68" s="150"/>
      <c r="C68" s="150"/>
      <c r="D68" s="150"/>
    </row>
    <row r="69" spans="2:4" ht="12.75">
      <c r="B69" s="150"/>
      <c r="C69" s="150"/>
      <c r="D69" s="150"/>
    </row>
    <row r="70" spans="2:4" ht="12.75">
      <c r="B70" s="151" t="s">
        <v>152</v>
      </c>
      <c r="C70" s="150"/>
      <c r="D70" s="150"/>
    </row>
    <row r="71" spans="2:4" ht="12.75">
      <c r="B71" s="151" t="s">
        <v>153</v>
      </c>
      <c r="C71" s="150"/>
      <c r="D71" s="150"/>
    </row>
  </sheetData>
  <sheetProtection/>
  <mergeCells count="55">
    <mergeCell ref="B63:C63"/>
    <mergeCell ref="B51:D51"/>
    <mergeCell ref="B52:D52"/>
    <mergeCell ref="B53:D53"/>
    <mergeCell ref="B54:D54"/>
    <mergeCell ref="B55:D55"/>
    <mergeCell ref="B56:E56"/>
    <mergeCell ref="B47:D47"/>
    <mergeCell ref="B48:D48"/>
    <mergeCell ref="B49:D49"/>
    <mergeCell ref="B50:D50"/>
    <mergeCell ref="B61:C61"/>
    <mergeCell ref="B62:C6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E30"/>
    <mergeCell ref="B31:D31"/>
    <mergeCell ref="B32:D32"/>
    <mergeCell ref="B33:D33"/>
    <mergeCell ref="B34:D34"/>
    <mergeCell ref="F13:F14"/>
    <mergeCell ref="B18:D18"/>
    <mergeCell ref="B19:D19"/>
    <mergeCell ref="B22:D22"/>
    <mergeCell ref="B26:D26"/>
    <mergeCell ref="B27:D27"/>
    <mergeCell ref="B8:D8"/>
    <mergeCell ref="B10:D10"/>
    <mergeCell ref="B11:D11"/>
    <mergeCell ref="B12:D12"/>
    <mergeCell ref="A13:A14"/>
    <mergeCell ref="B13:E14"/>
    <mergeCell ref="A1:F1"/>
    <mergeCell ref="B2:F2"/>
    <mergeCell ref="B3:D3"/>
    <mergeCell ref="B4:D4"/>
    <mergeCell ref="B6:D6"/>
    <mergeCell ref="B7:D7"/>
    <mergeCell ref="A16:A17"/>
    <mergeCell ref="A20:A21"/>
    <mergeCell ref="A23:A24"/>
    <mergeCell ref="B16:D17"/>
    <mergeCell ref="B20:D21"/>
    <mergeCell ref="B23:D24"/>
  </mergeCells>
  <printOptions/>
  <pageMargins left="0.33" right="0.22" top="0.48" bottom="0.38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8" customWidth="1"/>
    <col min="6" max="6" width="14.375" style="0" customWidth="1"/>
    <col min="7" max="7" width="12.875" style="0" bestFit="1" customWidth="1"/>
    <col min="8" max="8" width="16.125" style="0" customWidth="1"/>
  </cols>
  <sheetData>
    <row r="1" spans="1:6" ht="15.75">
      <c r="A1" s="303" t="s">
        <v>212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90"/>
    </row>
    <row r="4" spans="1:6" ht="13.5" customHeight="1">
      <c r="A4" s="90"/>
      <c r="B4" s="305" t="s">
        <v>222</v>
      </c>
      <c r="C4" s="305"/>
      <c r="D4" s="305"/>
      <c r="E4" s="92"/>
      <c r="F4" s="90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90"/>
    </row>
    <row r="6" spans="1:6" ht="24">
      <c r="A6" s="94" t="s">
        <v>62</v>
      </c>
      <c r="B6" s="306" t="s">
        <v>63</v>
      </c>
      <c r="C6" s="306"/>
      <c r="D6" s="306"/>
      <c r="E6" s="94"/>
      <c r="F6" s="96" t="s">
        <v>64</v>
      </c>
    </row>
    <row r="7" spans="1:6" ht="12.75">
      <c r="A7" s="97"/>
      <c r="B7" s="307" t="s">
        <v>223</v>
      </c>
      <c r="C7" s="308"/>
      <c r="D7" s="309"/>
      <c r="E7" s="94"/>
      <c r="F7" s="155">
        <v>641836.27</v>
      </c>
    </row>
    <row r="8" spans="1:6" ht="12.75">
      <c r="A8" s="97"/>
      <c r="B8" s="307" t="s">
        <v>66</v>
      </c>
      <c r="C8" s="308"/>
      <c r="D8" s="309"/>
      <c r="E8" s="94"/>
      <c r="F8" s="173">
        <v>13200</v>
      </c>
    </row>
    <row r="9" spans="1:6" ht="12.75">
      <c r="A9" s="97"/>
      <c r="B9" s="98"/>
      <c r="C9" s="99"/>
      <c r="D9" s="100"/>
      <c r="E9" s="94"/>
      <c r="F9" s="102"/>
    </row>
    <row r="10" spans="1:6" ht="12.75">
      <c r="A10" s="97"/>
      <c r="B10" s="307" t="s">
        <v>67</v>
      </c>
      <c r="C10" s="308"/>
      <c r="D10" s="309"/>
      <c r="E10" s="94"/>
      <c r="F10" s="102">
        <f>F7+F8</f>
        <v>655036.27</v>
      </c>
    </row>
    <row r="11" spans="1:6" ht="24">
      <c r="A11" s="94" t="s">
        <v>62</v>
      </c>
      <c r="B11" s="306" t="s">
        <v>77</v>
      </c>
      <c r="C11" s="306"/>
      <c r="D11" s="306"/>
      <c r="E11" s="115"/>
      <c r="F11" s="116" t="s">
        <v>78</v>
      </c>
    </row>
    <row r="12" spans="1:8" ht="12.75">
      <c r="A12" s="106"/>
      <c r="B12" s="312" t="s">
        <v>79</v>
      </c>
      <c r="C12" s="313"/>
      <c r="D12" s="314"/>
      <c r="E12" s="104"/>
      <c r="F12" s="167">
        <f>F13+F28</f>
        <v>635387.7517460422</v>
      </c>
      <c r="H12" s="108"/>
    </row>
    <row r="13" spans="1:6" ht="12.75">
      <c r="A13" s="306">
        <v>1</v>
      </c>
      <c r="B13" s="320" t="s">
        <v>90</v>
      </c>
      <c r="C13" s="321"/>
      <c r="D13" s="321"/>
      <c r="E13" s="322"/>
      <c r="F13" s="387">
        <f>F15+F16+F17+F18+F19+F20+F21+F22+F23+F24+F25+F26+F27</f>
        <v>193335.86874604216</v>
      </c>
    </row>
    <row r="14" spans="1:6" ht="12.75">
      <c r="A14" s="306"/>
      <c r="B14" s="323"/>
      <c r="C14" s="324"/>
      <c r="D14" s="324"/>
      <c r="E14" s="325"/>
      <c r="F14" s="387"/>
    </row>
    <row r="15" spans="1:8" ht="23.25" customHeight="1">
      <c r="A15" s="318">
        <v>1.1</v>
      </c>
      <c r="B15" s="378" t="s">
        <v>27</v>
      </c>
      <c r="C15" s="379"/>
      <c r="D15" s="380"/>
      <c r="E15" s="121" t="s">
        <v>92</v>
      </c>
      <c r="F15" s="161">
        <v>27267.557999999994</v>
      </c>
      <c r="H15" s="15"/>
    </row>
    <row r="16" spans="1:6" ht="24">
      <c r="A16" s="319"/>
      <c r="B16" s="381"/>
      <c r="C16" s="382"/>
      <c r="D16" s="383"/>
      <c r="E16" s="119" t="s">
        <v>225</v>
      </c>
      <c r="F16" s="161">
        <v>6010.92</v>
      </c>
    </row>
    <row r="17" spans="1:6" ht="24">
      <c r="A17" s="130">
        <v>1.2</v>
      </c>
      <c r="B17" s="384" t="s">
        <v>30</v>
      </c>
      <c r="C17" s="385"/>
      <c r="D17" s="386"/>
      <c r="E17" s="119" t="s">
        <v>218</v>
      </c>
      <c r="F17" s="161">
        <v>3313.1096</v>
      </c>
    </row>
    <row r="18" spans="1:6" ht="12.75">
      <c r="A18" s="104">
        <v>1.3</v>
      </c>
      <c r="B18" s="315" t="s">
        <v>96</v>
      </c>
      <c r="C18" s="316"/>
      <c r="D18" s="317"/>
      <c r="E18" s="119"/>
      <c r="F18" s="161"/>
    </row>
    <row r="19" spans="1:6" ht="24" customHeight="1">
      <c r="A19" s="104">
        <v>1.4</v>
      </c>
      <c r="B19" s="327" t="s">
        <v>98</v>
      </c>
      <c r="C19" s="327"/>
      <c r="D19" s="327"/>
      <c r="E19" s="144"/>
      <c r="F19" s="171"/>
    </row>
    <row r="20" spans="1:6" ht="36">
      <c r="A20" s="130">
        <v>1.5</v>
      </c>
      <c r="B20" s="384" t="s">
        <v>210</v>
      </c>
      <c r="C20" s="385"/>
      <c r="D20" s="386"/>
      <c r="E20" s="119" t="s">
        <v>219</v>
      </c>
      <c r="F20" s="169">
        <v>1125.4963203600003</v>
      </c>
    </row>
    <row r="21" spans="1:6" ht="12.75">
      <c r="A21" s="104">
        <v>1.6</v>
      </c>
      <c r="B21" s="311" t="s">
        <v>107</v>
      </c>
      <c r="C21" s="311"/>
      <c r="D21" s="311"/>
      <c r="E21" s="121"/>
      <c r="F21" s="177"/>
    </row>
    <row r="22" spans="1:6" ht="12.75">
      <c r="A22" s="130">
        <v>1.7</v>
      </c>
      <c r="B22" s="174" t="s">
        <v>109</v>
      </c>
      <c r="C22" s="175"/>
      <c r="D22" s="176"/>
      <c r="E22" s="119" t="s">
        <v>220</v>
      </c>
      <c r="F22" s="169">
        <v>1333.354257</v>
      </c>
    </row>
    <row r="23" spans="1:6" ht="21" customHeight="1">
      <c r="A23" s="104">
        <v>1.8</v>
      </c>
      <c r="B23" s="106" t="s">
        <v>112</v>
      </c>
      <c r="C23" s="106"/>
      <c r="D23" s="106"/>
      <c r="E23" s="121"/>
      <c r="F23" s="177">
        <v>1417.7549999999999</v>
      </c>
    </row>
    <row r="24" spans="1:8" ht="22.5" customHeight="1">
      <c r="A24" s="104">
        <v>1.9</v>
      </c>
      <c r="B24" s="315" t="s">
        <v>163</v>
      </c>
      <c r="C24" s="316"/>
      <c r="D24" s="317"/>
      <c r="E24" s="121"/>
      <c r="F24" s="177">
        <f>D60</f>
        <v>2500</v>
      </c>
      <c r="H24" s="65"/>
    </row>
    <row r="25" spans="1:6" ht="60">
      <c r="A25" s="104" t="s">
        <v>186</v>
      </c>
      <c r="B25" s="315" t="s">
        <v>116</v>
      </c>
      <c r="C25" s="316"/>
      <c r="D25" s="317"/>
      <c r="E25" s="119" t="s">
        <v>227</v>
      </c>
      <c r="F25" s="162">
        <v>110956.56</v>
      </c>
    </row>
    <row r="26" spans="1:6" ht="20.25" customHeight="1">
      <c r="A26" s="104">
        <v>1.11</v>
      </c>
      <c r="B26" s="106" t="s">
        <v>119</v>
      </c>
      <c r="C26" s="106"/>
      <c r="D26" s="106"/>
      <c r="E26" s="121" t="s">
        <v>120</v>
      </c>
      <c r="F26" s="162">
        <v>11909.405568682181</v>
      </c>
    </row>
    <row r="27" spans="1:6" ht="24">
      <c r="A27" s="104">
        <v>1.12</v>
      </c>
      <c r="B27" s="315" t="s">
        <v>122</v>
      </c>
      <c r="C27" s="316"/>
      <c r="D27" s="317"/>
      <c r="E27" s="119" t="s">
        <v>230</v>
      </c>
      <c r="F27" s="162">
        <v>27501.71</v>
      </c>
    </row>
    <row r="28" spans="1:8" ht="28.5" customHeight="1">
      <c r="A28" s="95">
        <v>2</v>
      </c>
      <c r="B28" s="328" t="s">
        <v>123</v>
      </c>
      <c r="C28" s="329"/>
      <c r="D28" s="329"/>
      <c r="E28" s="330"/>
      <c r="F28" s="181">
        <f>F29+F30+F31+F32</f>
        <v>442051.88300000003</v>
      </c>
      <c r="H28" s="65"/>
    </row>
    <row r="29" spans="1:6" ht="37.5" customHeight="1">
      <c r="A29" s="104">
        <v>2.1</v>
      </c>
      <c r="B29" s="327" t="s">
        <v>178</v>
      </c>
      <c r="C29" s="327"/>
      <c r="D29" s="327"/>
      <c r="E29" s="104" t="s">
        <v>125</v>
      </c>
      <c r="F29" s="180">
        <v>128826.533</v>
      </c>
    </row>
    <row r="30" spans="1:8" ht="36.75" customHeight="1">
      <c r="A30" s="164" t="s">
        <v>187</v>
      </c>
      <c r="B30" s="333" t="s">
        <v>179</v>
      </c>
      <c r="C30" s="333"/>
      <c r="D30" s="333"/>
      <c r="E30" s="104" t="s">
        <v>127</v>
      </c>
      <c r="F30" s="177">
        <v>111667.51</v>
      </c>
      <c r="G30" s="65"/>
      <c r="H30" s="172"/>
    </row>
    <row r="31" spans="1:6" ht="27.75" customHeight="1">
      <c r="A31" s="129" t="s">
        <v>188</v>
      </c>
      <c r="B31" s="336" t="s">
        <v>166</v>
      </c>
      <c r="C31" s="337"/>
      <c r="D31" s="338"/>
      <c r="E31" s="104" t="s">
        <v>127</v>
      </c>
      <c r="F31" s="177">
        <v>36777.84</v>
      </c>
    </row>
    <row r="32" spans="1:8" ht="25.5" customHeight="1">
      <c r="A32" s="104">
        <v>2.4</v>
      </c>
      <c r="B32" s="333" t="s">
        <v>189</v>
      </c>
      <c r="C32" s="333"/>
      <c r="D32" s="333"/>
      <c r="E32" s="104" t="s">
        <v>127</v>
      </c>
      <c r="F32" s="178">
        <f>SUM(F33:F51)</f>
        <v>164780</v>
      </c>
      <c r="H32" s="65"/>
    </row>
    <row r="33" spans="1:6" ht="15" customHeight="1">
      <c r="A33" s="104"/>
      <c r="B33" s="351" t="s">
        <v>190</v>
      </c>
      <c r="C33" s="352"/>
      <c r="D33" s="353"/>
      <c r="E33" s="131"/>
      <c r="F33" s="109"/>
    </row>
    <row r="34" spans="1:6" ht="15" customHeight="1">
      <c r="A34" s="104"/>
      <c r="B34" s="351" t="s">
        <v>191</v>
      </c>
      <c r="C34" s="352"/>
      <c r="D34" s="353"/>
      <c r="E34" s="131"/>
      <c r="F34" s="109"/>
    </row>
    <row r="35" spans="1:6" ht="15" customHeight="1">
      <c r="A35" s="104"/>
      <c r="B35" s="351" t="s">
        <v>192</v>
      </c>
      <c r="C35" s="352"/>
      <c r="D35" s="353"/>
      <c r="E35" s="131"/>
      <c r="F35" s="109"/>
    </row>
    <row r="36" spans="1:6" ht="15" customHeight="1">
      <c r="A36" s="104"/>
      <c r="B36" s="351" t="s">
        <v>193</v>
      </c>
      <c r="C36" s="352"/>
      <c r="D36" s="353"/>
      <c r="E36" s="131"/>
      <c r="F36" s="109"/>
    </row>
    <row r="37" spans="1:6" ht="15" customHeight="1">
      <c r="A37" s="104"/>
      <c r="B37" s="354" t="s">
        <v>194</v>
      </c>
      <c r="C37" s="355"/>
      <c r="D37" s="356"/>
      <c r="E37" s="131"/>
      <c r="F37" s="109"/>
    </row>
    <row r="38" spans="1:6" ht="15" customHeight="1">
      <c r="A38" s="104"/>
      <c r="B38" s="351" t="s">
        <v>195</v>
      </c>
      <c r="C38" s="352"/>
      <c r="D38" s="353"/>
      <c r="E38" s="131"/>
      <c r="F38" s="109"/>
    </row>
    <row r="39" spans="1:6" ht="15" customHeight="1">
      <c r="A39" s="104"/>
      <c r="B39" s="351" t="s">
        <v>196</v>
      </c>
      <c r="C39" s="352"/>
      <c r="D39" s="353"/>
      <c r="E39" s="131"/>
      <c r="F39" s="109"/>
    </row>
    <row r="40" spans="1:6" ht="15" customHeight="1">
      <c r="A40" s="104"/>
      <c r="B40" s="357" t="s">
        <v>228</v>
      </c>
      <c r="C40" s="358"/>
      <c r="D40" s="359"/>
      <c r="E40" s="131"/>
      <c r="F40" s="109">
        <v>29060</v>
      </c>
    </row>
    <row r="41" spans="1:6" ht="15" customHeight="1">
      <c r="A41" s="104"/>
      <c r="B41" s="360" t="s">
        <v>199</v>
      </c>
      <c r="C41" s="361"/>
      <c r="D41" s="362"/>
      <c r="E41" s="131"/>
      <c r="F41" s="109"/>
    </row>
    <row r="42" spans="1:6" ht="15" customHeight="1">
      <c r="A42" s="104"/>
      <c r="B42" s="357" t="s">
        <v>200</v>
      </c>
      <c r="C42" s="358"/>
      <c r="D42" s="359"/>
      <c r="E42" s="131"/>
      <c r="F42" s="109">
        <v>1720</v>
      </c>
    </row>
    <row r="43" spans="1:6" ht="15" customHeight="1">
      <c r="A43" s="104"/>
      <c r="B43" s="351" t="s">
        <v>201</v>
      </c>
      <c r="C43" s="352"/>
      <c r="D43" s="353"/>
      <c r="E43" s="131"/>
      <c r="F43" s="109"/>
    </row>
    <row r="44" spans="1:6" ht="15" customHeight="1">
      <c r="A44" s="104"/>
      <c r="B44" s="357" t="s">
        <v>202</v>
      </c>
      <c r="C44" s="358"/>
      <c r="D44" s="359"/>
      <c r="E44" s="131"/>
      <c r="F44" s="109">
        <v>22670</v>
      </c>
    </row>
    <row r="45" spans="1:6" ht="15" customHeight="1">
      <c r="A45" s="104"/>
      <c r="B45" s="363" t="s">
        <v>229</v>
      </c>
      <c r="C45" s="364"/>
      <c r="D45" s="365"/>
      <c r="E45" s="131"/>
      <c r="F45" s="109">
        <v>35050</v>
      </c>
    </row>
    <row r="46" spans="1:6" ht="24.75" customHeight="1">
      <c r="A46" s="104"/>
      <c r="B46" s="363" t="s">
        <v>204</v>
      </c>
      <c r="C46" s="364"/>
      <c r="D46" s="365"/>
      <c r="E46" s="131"/>
      <c r="F46" s="109">
        <v>10440</v>
      </c>
    </row>
    <row r="47" spans="1:6" ht="15" customHeight="1">
      <c r="A47" s="104"/>
      <c r="B47" s="357" t="s">
        <v>205</v>
      </c>
      <c r="C47" s="358"/>
      <c r="D47" s="359"/>
      <c r="E47" s="131"/>
      <c r="F47" s="109">
        <v>1020</v>
      </c>
    </row>
    <row r="48" spans="1:6" ht="15" customHeight="1">
      <c r="A48" s="104"/>
      <c r="B48" s="357" t="s">
        <v>206</v>
      </c>
      <c r="C48" s="358"/>
      <c r="D48" s="359"/>
      <c r="E48" s="131"/>
      <c r="F48" s="109">
        <v>64820</v>
      </c>
    </row>
    <row r="49" spans="1:6" ht="15" customHeight="1">
      <c r="A49" s="104"/>
      <c r="B49" s="351" t="s">
        <v>207</v>
      </c>
      <c r="C49" s="352"/>
      <c r="D49" s="353"/>
      <c r="E49" s="131"/>
      <c r="F49" s="109"/>
    </row>
    <row r="50" spans="1:6" ht="21.75" customHeight="1">
      <c r="A50" s="104"/>
      <c r="B50" s="368" t="s">
        <v>208</v>
      </c>
      <c r="C50" s="369"/>
      <c r="D50" s="370"/>
      <c r="E50" s="131"/>
      <c r="F50" s="109"/>
    </row>
    <row r="51" spans="1:6" ht="15" customHeight="1">
      <c r="A51" s="104"/>
      <c r="B51" s="351" t="s">
        <v>209</v>
      </c>
      <c r="C51" s="352"/>
      <c r="D51" s="353"/>
      <c r="E51" s="131"/>
      <c r="F51" s="109"/>
    </row>
    <row r="52" spans="1:6" ht="15" customHeight="1">
      <c r="A52" s="104"/>
      <c r="B52" s="341"/>
      <c r="C52" s="342"/>
      <c r="D52" s="343"/>
      <c r="E52" s="131"/>
      <c r="F52" s="109"/>
    </row>
    <row r="53" spans="1:6" ht="12.75" customHeight="1">
      <c r="A53" s="106"/>
      <c r="B53" s="371"/>
      <c r="C53" s="372"/>
      <c r="D53" s="372"/>
      <c r="E53" s="373"/>
      <c r="F53" s="179"/>
    </row>
    <row r="54" spans="1:6" ht="12.75">
      <c r="A54" s="137"/>
      <c r="B54" s="138"/>
      <c r="C54" s="138"/>
      <c r="D54" s="138"/>
      <c r="E54" s="139"/>
      <c r="F54" s="140"/>
    </row>
    <row r="55" spans="1:6" ht="12.75">
      <c r="A55" s="137"/>
      <c r="B55" s="138"/>
      <c r="C55" s="138"/>
      <c r="D55" s="138"/>
      <c r="E55" s="139"/>
      <c r="F55" s="140"/>
    </row>
    <row r="56" spans="1:6" ht="12.75">
      <c r="A56" s="137"/>
      <c r="B56" s="138"/>
      <c r="C56" s="138"/>
      <c r="D56" s="138"/>
      <c r="E56" s="139"/>
      <c r="F56" s="140"/>
    </row>
    <row r="57" spans="1:6" ht="12.75">
      <c r="A57" s="137"/>
      <c r="B57" s="138"/>
      <c r="C57" s="138"/>
      <c r="D57" s="138"/>
      <c r="E57" s="139"/>
      <c r="F57" s="140"/>
    </row>
    <row r="58" spans="1:6" ht="25.5" customHeight="1">
      <c r="A58" s="79" t="s">
        <v>144</v>
      </c>
      <c r="B58" s="374" t="s">
        <v>145</v>
      </c>
      <c r="C58" s="375"/>
      <c r="D58" s="142" t="s">
        <v>146</v>
      </c>
      <c r="E58" s="139"/>
      <c r="F58" s="140"/>
    </row>
    <row r="59" spans="1:7" ht="27" customHeight="1">
      <c r="A59" s="137"/>
      <c r="B59" s="376" t="s">
        <v>226</v>
      </c>
      <c r="C59" s="377"/>
      <c r="D59" s="166">
        <v>2500</v>
      </c>
      <c r="E59" s="139"/>
      <c r="F59" s="137"/>
      <c r="G59" s="15"/>
    </row>
    <row r="60" spans="1:6" ht="21.75" customHeight="1">
      <c r="A60" s="145"/>
      <c r="B60" s="366" t="s">
        <v>148</v>
      </c>
      <c r="C60" s="367"/>
      <c r="D60" s="149">
        <f>SUM(D59:D59)</f>
        <v>2500</v>
      </c>
      <c r="E60" s="147"/>
      <c r="F60" s="145"/>
    </row>
    <row r="61" spans="1:6" ht="12.75">
      <c r="A61" s="145"/>
      <c r="B61" s="146"/>
      <c r="C61" s="146"/>
      <c r="D61" s="146"/>
      <c r="E61" s="147"/>
      <c r="F61" s="145"/>
    </row>
    <row r="62" spans="2:4" ht="12.75">
      <c r="B62" s="150"/>
      <c r="C62" s="150"/>
      <c r="D62" s="150"/>
    </row>
    <row r="63" spans="2:5" ht="12.75">
      <c r="B63" s="146" t="s">
        <v>149</v>
      </c>
      <c r="C63" s="146"/>
      <c r="D63" s="150"/>
      <c r="E63" s="154" t="s">
        <v>224</v>
      </c>
    </row>
    <row r="64" spans="2:4" ht="12.75">
      <c r="B64" s="146" t="s">
        <v>150</v>
      </c>
      <c r="C64" s="146"/>
      <c r="D64" s="150"/>
    </row>
    <row r="65" spans="2:4" ht="12.75">
      <c r="B65" s="150"/>
      <c r="C65" s="150"/>
      <c r="D65" s="150"/>
    </row>
    <row r="66" spans="2:4" ht="12.75">
      <c r="B66" s="150"/>
      <c r="C66" s="150"/>
      <c r="D66" s="150"/>
    </row>
    <row r="67" spans="2:4" ht="12.75">
      <c r="B67" s="151" t="s">
        <v>152</v>
      </c>
      <c r="C67" s="150"/>
      <c r="D67" s="150"/>
    </row>
    <row r="68" spans="2:4" ht="12.75">
      <c r="B68" s="151" t="s">
        <v>153</v>
      </c>
      <c r="C68" s="150"/>
      <c r="D68" s="150"/>
    </row>
  </sheetData>
  <sheetProtection/>
  <mergeCells count="52">
    <mergeCell ref="B58:C58"/>
    <mergeCell ref="B59:C59"/>
    <mergeCell ref="B45:D45"/>
    <mergeCell ref="B46:D46"/>
    <mergeCell ref="B47:D47"/>
    <mergeCell ref="B48:D48"/>
    <mergeCell ref="B49:D49"/>
    <mergeCell ref="B60:C60"/>
    <mergeCell ref="B50:D50"/>
    <mergeCell ref="B51:D51"/>
    <mergeCell ref="B52:D52"/>
    <mergeCell ref="B53:E53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E28"/>
    <mergeCell ref="B29:D29"/>
    <mergeCell ref="B30:D30"/>
    <mergeCell ref="B31:D31"/>
    <mergeCell ref="B32:D32"/>
    <mergeCell ref="F13:F14"/>
    <mergeCell ref="B18:D18"/>
    <mergeCell ref="B19:D19"/>
    <mergeCell ref="B21:D21"/>
    <mergeCell ref="B24:D24"/>
    <mergeCell ref="B25:D25"/>
    <mergeCell ref="B8:D8"/>
    <mergeCell ref="B10:D10"/>
    <mergeCell ref="B11:D11"/>
    <mergeCell ref="B12:D12"/>
    <mergeCell ref="A13:A14"/>
    <mergeCell ref="B13:E14"/>
    <mergeCell ref="A15:A16"/>
    <mergeCell ref="B15:D16"/>
    <mergeCell ref="B17:D17"/>
    <mergeCell ref="B20:D20"/>
    <mergeCell ref="A1:F1"/>
    <mergeCell ref="B2:F2"/>
    <mergeCell ref="B3:D3"/>
    <mergeCell ref="B4:D4"/>
    <mergeCell ref="B6:D6"/>
    <mergeCell ref="B7:D7"/>
  </mergeCells>
  <printOptions/>
  <pageMargins left="0.33" right="0.17" top="0.38" bottom="0.38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8" customWidth="1"/>
    <col min="6" max="6" width="14.375" style="0" customWidth="1"/>
    <col min="7" max="7" width="12.875" style="0" hidden="1" customWidth="1"/>
    <col min="8" max="8" width="16.125" style="0" hidden="1" customWidth="1"/>
  </cols>
  <sheetData>
    <row r="1" spans="1:6" ht="15.75">
      <c r="A1" s="303" t="s">
        <v>212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90"/>
    </row>
    <row r="4" spans="1:6" ht="13.5" customHeight="1">
      <c r="A4" s="90"/>
      <c r="B4" s="305" t="s">
        <v>231</v>
      </c>
      <c r="C4" s="305"/>
      <c r="D4" s="305"/>
      <c r="E4" s="92"/>
      <c r="F4" s="90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90"/>
    </row>
    <row r="6" spans="1:6" ht="24">
      <c r="A6" s="94" t="s">
        <v>62</v>
      </c>
      <c r="B6" s="306" t="s">
        <v>63</v>
      </c>
      <c r="C6" s="306"/>
      <c r="D6" s="306"/>
      <c r="E6" s="94"/>
      <c r="F6" s="96" t="s">
        <v>64</v>
      </c>
    </row>
    <row r="7" spans="1:8" ht="12.75">
      <c r="A7" s="97"/>
      <c r="B7" s="307" t="s">
        <v>232</v>
      </c>
      <c r="C7" s="308"/>
      <c r="D7" s="309"/>
      <c r="E7" s="94"/>
      <c r="F7" s="182">
        <v>690860.52</v>
      </c>
      <c r="H7">
        <v>520685.34</v>
      </c>
    </row>
    <row r="8" spans="1:6" ht="12.75">
      <c r="A8" s="97"/>
      <c r="B8" s="307" t="s">
        <v>66</v>
      </c>
      <c r="C8" s="308"/>
      <c r="D8" s="309"/>
      <c r="E8" s="94"/>
      <c r="F8" s="173">
        <v>13200</v>
      </c>
    </row>
    <row r="9" spans="1:6" ht="12.75">
      <c r="A9" s="97"/>
      <c r="B9" s="98"/>
      <c r="C9" s="99"/>
      <c r="D9" s="100"/>
      <c r="E9" s="94"/>
      <c r="F9" s="102"/>
    </row>
    <row r="10" spans="1:6" ht="12.75">
      <c r="A10" s="97"/>
      <c r="B10" s="307" t="s">
        <v>67</v>
      </c>
      <c r="C10" s="308"/>
      <c r="D10" s="309"/>
      <c r="E10" s="94"/>
      <c r="F10" s="102">
        <f>F7+F8</f>
        <v>704060.52</v>
      </c>
    </row>
    <row r="11" spans="1:6" ht="24">
      <c r="A11" s="94" t="s">
        <v>62</v>
      </c>
      <c r="B11" s="306" t="s">
        <v>77</v>
      </c>
      <c r="C11" s="306"/>
      <c r="D11" s="306"/>
      <c r="E11" s="115"/>
      <c r="F11" s="116" t="s">
        <v>78</v>
      </c>
    </row>
    <row r="12" spans="1:8" ht="12.75">
      <c r="A12" s="106"/>
      <c r="B12" s="312" t="s">
        <v>79</v>
      </c>
      <c r="C12" s="313"/>
      <c r="D12" s="314"/>
      <c r="E12" s="104"/>
      <c r="F12" s="167">
        <f>F13+F26</f>
        <v>612595.3503956301</v>
      </c>
      <c r="H12" s="108"/>
    </row>
    <row r="13" spans="1:6" ht="12.75">
      <c r="A13" s="306">
        <v>1</v>
      </c>
      <c r="B13" s="320" t="s">
        <v>90</v>
      </c>
      <c r="C13" s="321"/>
      <c r="D13" s="321"/>
      <c r="E13" s="322"/>
      <c r="F13" s="387">
        <f>F15+F16+F17+F18+F19+F20+F21+F22+F23+F24+F25</f>
        <v>187101.58839563</v>
      </c>
    </row>
    <row r="14" spans="1:6" ht="12.75">
      <c r="A14" s="306"/>
      <c r="B14" s="323"/>
      <c r="C14" s="324"/>
      <c r="D14" s="324"/>
      <c r="E14" s="325"/>
      <c r="F14" s="387"/>
    </row>
    <row r="15" spans="1:8" ht="23.25" customHeight="1">
      <c r="A15" s="318">
        <v>1.1</v>
      </c>
      <c r="B15" s="378" t="s">
        <v>27</v>
      </c>
      <c r="C15" s="379"/>
      <c r="D15" s="380"/>
      <c r="E15" s="121"/>
      <c r="F15" s="161"/>
      <c r="H15" s="15"/>
    </row>
    <row r="16" spans="1:6" ht="24">
      <c r="A16" s="319"/>
      <c r="B16" s="381"/>
      <c r="C16" s="382"/>
      <c r="D16" s="383"/>
      <c r="E16" s="119" t="s">
        <v>225</v>
      </c>
      <c r="F16" s="161">
        <v>36065.52</v>
      </c>
    </row>
    <row r="17" spans="1:6" ht="24">
      <c r="A17" s="130">
        <v>1.2</v>
      </c>
      <c r="B17" s="384" t="s">
        <v>30</v>
      </c>
      <c r="C17" s="385"/>
      <c r="D17" s="386"/>
      <c r="E17" s="119" t="s">
        <v>218</v>
      </c>
      <c r="F17" s="161">
        <v>3271.9865999999997</v>
      </c>
    </row>
    <row r="18" spans="1:6" ht="12.75">
      <c r="A18" s="104">
        <v>1.3</v>
      </c>
      <c r="B18" s="315" t="s">
        <v>96</v>
      </c>
      <c r="C18" s="316"/>
      <c r="D18" s="317"/>
      <c r="E18" s="119"/>
      <c r="F18" s="161"/>
    </row>
    <row r="19" spans="1:6" ht="24" customHeight="1">
      <c r="A19" s="104">
        <v>1.4</v>
      </c>
      <c r="B19" s="327" t="s">
        <v>98</v>
      </c>
      <c r="C19" s="327"/>
      <c r="D19" s="327"/>
      <c r="E19" s="144"/>
      <c r="F19" s="171"/>
    </row>
    <row r="20" spans="1:6" ht="36">
      <c r="A20" s="130">
        <v>1.5</v>
      </c>
      <c r="B20" s="384" t="s">
        <v>210</v>
      </c>
      <c r="C20" s="385"/>
      <c r="D20" s="386"/>
      <c r="E20" s="119" t="s">
        <v>219</v>
      </c>
      <c r="F20" s="161">
        <v>1356.0064356300004</v>
      </c>
    </row>
    <row r="21" spans="1:6" ht="12.75">
      <c r="A21" s="104">
        <v>1.6</v>
      </c>
      <c r="B21" s="311" t="s">
        <v>107</v>
      </c>
      <c r="C21" s="311"/>
      <c r="D21" s="311"/>
      <c r="E21" s="121"/>
      <c r="F21" s="177"/>
    </row>
    <row r="22" spans="1:8" ht="22.5" customHeight="1">
      <c r="A22" s="104">
        <v>1.9</v>
      </c>
      <c r="B22" s="315" t="s">
        <v>163</v>
      </c>
      <c r="C22" s="316"/>
      <c r="D22" s="317"/>
      <c r="E22" s="121"/>
      <c r="F22" s="177">
        <f>D41</f>
        <v>242.36</v>
      </c>
      <c r="H22" s="65"/>
    </row>
    <row r="23" spans="1:7" ht="60">
      <c r="A23" s="104" t="s">
        <v>186</v>
      </c>
      <c r="B23" s="315" t="s">
        <v>116</v>
      </c>
      <c r="C23" s="316"/>
      <c r="D23" s="317"/>
      <c r="E23" s="119" t="s">
        <v>227</v>
      </c>
      <c r="F23" s="162">
        <f>G23*12*D5</f>
        <v>113294.226</v>
      </c>
      <c r="G23">
        <v>3.635</v>
      </c>
    </row>
    <row r="24" spans="1:6" ht="20.25" customHeight="1">
      <c r="A24" s="104">
        <v>1.11</v>
      </c>
      <c r="B24" s="106" t="s">
        <v>119</v>
      </c>
      <c r="C24" s="106"/>
      <c r="D24" s="106"/>
      <c r="E24" s="121" t="s">
        <v>120</v>
      </c>
      <c r="F24" s="162">
        <f>0.018*F7</f>
        <v>12435.48936</v>
      </c>
    </row>
    <row r="25" spans="1:6" ht="24">
      <c r="A25" s="104">
        <v>1.12</v>
      </c>
      <c r="B25" s="315" t="s">
        <v>122</v>
      </c>
      <c r="C25" s="316"/>
      <c r="D25" s="317"/>
      <c r="E25" s="119" t="s">
        <v>230</v>
      </c>
      <c r="F25" s="162">
        <v>20436</v>
      </c>
    </row>
    <row r="26" spans="1:8" ht="28.5" customHeight="1">
      <c r="A26" s="95">
        <v>2</v>
      </c>
      <c r="B26" s="328" t="s">
        <v>123</v>
      </c>
      <c r="C26" s="329"/>
      <c r="D26" s="329"/>
      <c r="E26" s="330"/>
      <c r="F26" s="181">
        <f>F27+F28+F29+F30</f>
        <v>425493.76200000005</v>
      </c>
      <c r="H26" s="65"/>
    </row>
    <row r="27" spans="1:7" ht="37.5" customHeight="1">
      <c r="A27" s="104">
        <v>2.1</v>
      </c>
      <c r="B27" s="327" t="s">
        <v>178</v>
      </c>
      <c r="C27" s="327"/>
      <c r="D27" s="327"/>
      <c r="E27" s="104" t="s">
        <v>125</v>
      </c>
      <c r="F27" s="180">
        <f>12*G27*D5</f>
        <v>140565.876</v>
      </c>
      <c r="G27">
        <v>4.51</v>
      </c>
    </row>
    <row r="28" spans="1:8" ht="36.75" customHeight="1">
      <c r="A28" s="164" t="s">
        <v>187</v>
      </c>
      <c r="B28" s="333" t="s">
        <v>179</v>
      </c>
      <c r="C28" s="333"/>
      <c r="D28" s="333"/>
      <c r="E28" s="104" t="s">
        <v>127</v>
      </c>
      <c r="F28" s="177">
        <v>138942.1</v>
      </c>
      <c r="G28" s="65"/>
      <c r="H28" s="172"/>
    </row>
    <row r="29" spans="1:7" ht="27.75" customHeight="1">
      <c r="A29" s="129" t="s">
        <v>188</v>
      </c>
      <c r="B29" s="336" t="s">
        <v>166</v>
      </c>
      <c r="C29" s="337"/>
      <c r="D29" s="338"/>
      <c r="E29" s="104" t="s">
        <v>127</v>
      </c>
      <c r="F29" s="177">
        <f>G29*12*D5</f>
        <v>54075.78600000001</v>
      </c>
      <c r="G29">
        <v>1.735</v>
      </c>
    </row>
    <row r="30" spans="1:8" ht="25.5" customHeight="1">
      <c r="A30" s="104">
        <v>2.4</v>
      </c>
      <c r="B30" s="333" t="s">
        <v>189</v>
      </c>
      <c r="C30" s="333"/>
      <c r="D30" s="333"/>
      <c r="E30" s="104" t="s">
        <v>127</v>
      </c>
      <c r="F30" s="178">
        <v>91910</v>
      </c>
      <c r="H30" s="65"/>
    </row>
    <row r="31" spans="1:6" ht="21.75" customHeight="1">
      <c r="A31" s="104"/>
      <c r="B31" s="368" t="s">
        <v>208</v>
      </c>
      <c r="C31" s="369"/>
      <c r="D31" s="370"/>
      <c r="E31" s="131"/>
      <c r="F31" s="109"/>
    </row>
    <row r="32" spans="1:6" ht="15" customHeight="1">
      <c r="A32" s="104"/>
      <c r="B32" s="351"/>
      <c r="C32" s="352"/>
      <c r="D32" s="353"/>
      <c r="E32" s="131"/>
      <c r="F32" s="109"/>
    </row>
    <row r="33" spans="1:6" ht="15" customHeight="1">
      <c r="A33" s="104"/>
      <c r="B33" s="341"/>
      <c r="C33" s="342"/>
      <c r="D33" s="343"/>
      <c r="E33" s="131"/>
      <c r="F33" s="109"/>
    </row>
    <row r="34" spans="1:6" ht="12.75" customHeight="1">
      <c r="A34" s="106"/>
      <c r="B34" s="371"/>
      <c r="C34" s="372"/>
      <c r="D34" s="372"/>
      <c r="E34" s="373"/>
      <c r="F34" s="179"/>
    </row>
    <row r="35" spans="1:6" ht="12.75">
      <c r="A35" s="137"/>
      <c r="B35" s="138"/>
      <c r="C35" s="138"/>
      <c r="D35" s="138"/>
      <c r="E35" s="139"/>
      <c r="F35" s="140"/>
    </row>
    <row r="36" spans="1:6" ht="12.75">
      <c r="A36" s="137"/>
      <c r="B36" s="138"/>
      <c r="C36" s="138"/>
      <c r="D36" s="138"/>
      <c r="E36" s="139"/>
      <c r="F36" s="140"/>
    </row>
    <row r="37" spans="1:6" ht="12.75">
      <c r="A37" s="137"/>
      <c r="B37" s="138"/>
      <c r="C37" s="138"/>
      <c r="D37" s="138"/>
      <c r="E37" s="139"/>
      <c r="F37" s="140"/>
    </row>
    <row r="38" spans="1:6" ht="12.75">
      <c r="A38" s="137"/>
      <c r="B38" s="138"/>
      <c r="C38" s="138"/>
      <c r="D38" s="138"/>
      <c r="E38" s="139"/>
      <c r="F38" s="140"/>
    </row>
    <row r="39" spans="1:6" ht="25.5" customHeight="1">
      <c r="A39" s="79" t="s">
        <v>144</v>
      </c>
      <c r="B39" s="374" t="s">
        <v>145</v>
      </c>
      <c r="C39" s="375"/>
      <c r="D39" s="142" t="s">
        <v>146</v>
      </c>
      <c r="E39" s="139"/>
      <c r="F39" s="140"/>
    </row>
    <row r="40" spans="1:7" ht="56.25" customHeight="1">
      <c r="A40" s="137"/>
      <c r="B40" s="376" t="s">
        <v>237</v>
      </c>
      <c r="C40" s="377"/>
      <c r="D40" s="183">
        <v>242.36</v>
      </c>
      <c r="E40" s="139"/>
      <c r="F40" s="137"/>
      <c r="G40" s="15"/>
    </row>
    <row r="41" spans="1:6" ht="21.75" customHeight="1">
      <c r="A41" s="145"/>
      <c r="B41" s="366" t="s">
        <v>148</v>
      </c>
      <c r="C41" s="367"/>
      <c r="D41" s="149">
        <f>SUM(D40:D40)</f>
        <v>242.36</v>
      </c>
      <c r="E41" s="147"/>
      <c r="F41" s="145"/>
    </row>
    <row r="42" spans="1:6" ht="12.75">
      <c r="A42" s="145"/>
      <c r="B42" s="146"/>
      <c r="C42" s="146"/>
      <c r="D42" s="146"/>
      <c r="E42" s="147"/>
      <c r="F42" s="145"/>
    </row>
    <row r="43" spans="2:4" ht="12.75">
      <c r="B43" s="150"/>
      <c r="C43" s="150"/>
      <c r="D43" s="150"/>
    </row>
    <row r="44" spans="2:5" ht="12.75">
      <c r="B44" s="146" t="s">
        <v>235</v>
      </c>
      <c r="C44" s="146"/>
      <c r="D44" s="150"/>
      <c r="E44" s="154" t="s">
        <v>233</v>
      </c>
    </row>
    <row r="45" spans="2:4" ht="12.75">
      <c r="B45" s="146" t="s">
        <v>236</v>
      </c>
      <c r="C45" s="146"/>
      <c r="D45" s="150"/>
    </row>
    <row r="46" spans="2:4" ht="12.75">
      <c r="B46" s="150"/>
      <c r="C46" s="150"/>
      <c r="D46" s="150"/>
    </row>
    <row r="47" spans="2:4" ht="12.75">
      <c r="B47" s="150"/>
      <c r="C47" s="150"/>
      <c r="D47" s="150"/>
    </row>
    <row r="48" spans="2:4" ht="12.75">
      <c r="B48" s="151" t="s">
        <v>152</v>
      </c>
      <c r="C48" s="150"/>
      <c r="D48" s="150"/>
    </row>
    <row r="49" spans="2:4" ht="12.75">
      <c r="B49" s="151" t="s">
        <v>234</v>
      </c>
      <c r="C49" s="150"/>
      <c r="D49" s="150"/>
    </row>
  </sheetData>
  <sheetProtection/>
  <mergeCells count="35">
    <mergeCell ref="A1:F1"/>
    <mergeCell ref="B2:F2"/>
    <mergeCell ref="B3:D3"/>
    <mergeCell ref="B4:D4"/>
    <mergeCell ref="B6:D6"/>
    <mergeCell ref="B7:D7"/>
    <mergeCell ref="B8:D8"/>
    <mergeCell ref="B10:D10"/>
    <mergeCell ref="B11:D11"/>
    <mergeCell ref="B12:D12"/>
    <mergeCell ref="A13:A14"/>
    <mergeCell ref="B13:E14"/>
    <mergeCell ref="F13:F14"/>
    <mergeCell ref="A15:A16"/>
    <mergeCell ref="B15:D16"/>
    <mergeCell ref="B17:D17"/>
    <mergeCell ref="B18:D18"/>
    <mergeCell ref="B19:D19"/>
    <mergeCell ref="B27:D27"/>
    <mergeCell ref="B28:D28"/>
    <mergeCell ref="B29:D29"/>
    <mergeCell ref="B30:D30"/>
    <mergeCell ref="B20:D20"/>
    <mergeCell ref="B21:D21"/>
    <mergeCell ref="B22:D22"/>
    <mergeCell ref="B23:D23"/>
    <mergeCell ref="B25:D25"/>
    <mergeCell ref="B26:E26"/>
    <mergeCell ref="B34:E34"/>
    <mergeCell ref="B39:C39"/>
    <mergeCell ref="B40:C40"/>
    <mergeCell ref="B41:C41"/>
    <mergeCell ref="B31:D31"/>
    <mergeCell ref="B32:D32"/>
    <mergeCell ref="B33:D33"/>
  </mergeCells>
  <printOptions/>
  <pageMargins left="0.28" right="0.1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4.75390625" style="0" customWidth="1"/>
    <col min="2" max="2" width="18.625" style="0" customWidth="1"/>
    <col min="3" max="3" width="13.875" style="0" customWidth="1"/>
    <col min="4" max="4" width="31.25390625" style="0" customWidth="1"/>
    <col min="5" max="5" width="14.25390625" style="88" customWidth="1"/>
    <col min="6" max="6" width="14.375" style="0" customWidth="1"/>
    <col min="7" max="7" width="12.875" style="0" hidden="1" customWidth="1"/>
    <col min="8" max="8" width="16.125" style="0" hidden="1" customWidth="1"/>
  </cols>
  <sheetData>
    <row r="1" spans="1:6" ht="15.75">
      <c r="A1" s="303" t="s">
        <v>212</v>
      </c>
      <c r="B1" s="303"/>
      <c r="C1" s="303"/>
      <c r="D1" s="303"/>
      <c r="E1" s="303"/>
      <c r="F1" s="303"/>
    </row>
    <row r="2" spans="1:6" ht="15">
      <c r="A2" s="89"/>
      <c r="B2" s="304" t="s">
        <v>58</v>
      </c>
      <c r="C2" s="304"/>
      <c r="D2" s="304"/>
      <c r="E2" s="304"/>
      <c r="F2" s="304"/>
    </row>
    <row r="3" spans="1:6" ht="12.75" customHeight="1">
      <c r="A3" s="90"/>
      <c r="B3" s="305" t="s">
        <v>155</v>
      </c>
      <c r="C3" s="305"/>
      <c r="D3" s="305"/>
      <c r="E3" s="92"/>
      <c r="F3" s="90"/>
    </row>
    <row r="4" spans="1:6" ht="13.5" customHeight="1">
      <c r="A4" s="90"/>
      <c r="B4" s="305" t="s">
        <v>238</v>
      </c>
      <c r="C4" s="305"/>
      <c r="D4" s="305"/>
      <c r="E4" s="92"/>
      <c r="F4" s="90"/>
    </row>
    <row r="5" spans="1:6" ht="15.75" customHeight="1">
      <c r="A5" s="90"/>
      <c r="B5" s="91" t="s">
        <v>157</v>
      </c>
      <c r="C5" s="93"/>
      <c r="D5" s="93">
        <v>2597.3</v>
      </c>
      <c r="E5" s="92"/>
      <c r="F5" s="90"/>
    </row>
    <row r="6" spans="1:6" ht="24">
      <c r="A6" s="94" t="s">
        <v>62</v>
      </c>
      <c r="B6" s="306" t="s">
        <v>63</v>
      </c>
      <c r="C6" s="306"/>
      <c r="D6" s="306"/>
      <c r="E6" s="94"/>
      <c r="F6" s="96" t="s">
        <v>64</v>
      </c>
    </row>
    <row r="7" spans="1:6" ht="12.75">
      <c r="A7" s="97"/>
      <c r="B7" s="307" t="s">
        <v>242</v>
      </c>
      <c r="C7" s="308"/>
      <c r="D7" s="309"/>
      <c r="E7" s="94"/>
      <c r="F7" s="182">
        <v>740624.32</v>
      </c>
    </row>
    <row r="8" spans="1:6" ht="12.75">
      <c r="A8" s="97"/>
      <c r="B8" s="307" t="s">
        <v>66</v>
      </c>
      <c r="C8" s="308"/>
      <c r="D8" s="309"/>
      <c r="E8" s="94"/>
      <c r="F8" s="173">
        <v>0</v>
      </c>
    </row>
    <row r="9" spans="1:6" ht="12.75">
      <c r="A9" s="97"/>
      <c r="B9" s="98"/>
      <c r="C9" s="99"/>
      <c r="D9" s="100"/>
      <c r="E9" s="94"/>
      <c r="F9" s="102"/>
    </row>
    <row r="10" spans="1:6" ht="12.75">
      <c r="A10" s="97"/>
      <c r="B10" s="307" t="s">
        <v>67</v>
      </c>
      <c r="C10" s="308"/>
      <c r="D10" s="309"/>
      <c r="E10" s="94"/>
      <c r="F10" s="102">
        <f>F7+F8</f>
        <v>740624.32</v>
      </c>
    </row>
    <row r="11" spans="1:6" ht="24">
      <c r="A11" s="94" t="s">
        <v>62</v>
      </c>
      <c r="B11" s="306" t="s">
        <v>77</v>
      </c>
      <c r="C11" s="306"/>
      <c r="D11" s="306"/>
      <c r="E11" s="115"/>
      <c r="F11" s="116" t="s">
        <v>78</v>
      </c>
    </row>
    <row r="12" spans="1:8" ht="12.75">
      <c r="A12" s="106"/>
      <c r="B12" s="312" t="s">
        <v>79</v>
      </c>
      <c r="C12" s="313"/>
      <c r="D12" s="314"/>
      <c r="E12" s="104"/>
      <c r="F12" s="167">
        <f>F13+F22</f>
        <v>814467.549831735</v>
      </c>
      <c r="H12" s="108"/>
    </row>
    <row r="13" spans="1:6" ht="12.75">
      <c r="A13" s="306">
        <v>1</v>
      </c>
      <c r="B13" s="320" t="s">
        <v>90</v>
      </c>
      <c r="C13" s="321"/>
      <c r="D13" s="321"/>
      <c r="E13" s="322"/>
      <c r="F13" s="387">
        <f>F15+F16+F17+F18+F19+F20+F21</f>
        <v>222476.0278317348</v>
      </c>
    </row>
    <row r="14" spans="1:6" ht="12.75">
      <c r="A14" s="306"/>
      <c r="B14" s="323"/>
      <c r="C14" s="324"/>
      <c r="D14" s="324"/>
      <c r="E14" s="325"/>
      <c r="F14" s="387"/>
    </row>
    <row r="15" spans="1:6" ht="24">
      <c r="A15" s="184"/>
      <c r="B15" s="174" t="s">
        <v>27</v>
      </c>
      <c r="C15" s="175"/>
      <c r="D15" s="176"/>
      <c r="E15" s="119" t="s">
        <v>225</v>
      </c>
      <c r="F15" s="185">
        <v>39128.799999999996</v>
      </c>
    </row>
    <row r="16" spans="1:6" ht="24">
      <c r="A16" s="130">
        <v>1.2</v>
      </c>
      <c r="B16" s="384" t="s">
        <v>30</v>
      </c>
      <c r="C16" s="385"/>
      <c r="D16" s="386"/>
      <c r="E16" s="119" t="s">
        <v>218</v>
      </c>
      <c r="F16" s="185">
        <v>3036.53288712</v>
      </c>
    </row>
    <row r="17" spans="1:6" ht="36">
      <c r="A17" s="130">
        <v>1.5</v>
      </c>
      <c r="B17" s="384" t="s">
        <v>210</v>
      </c>
      <c r="C17" s="385"/>
      <c r="D17" s="386"/>
      <c r="E17" s="119" t="s">
        <v>219</v>
      </c>
      <c r="F17" s="185">
        <v>1708.6895846148</v>
      </c>
    </row>
    <row r="18" spans="1:8" ht="22.5" customHeight="1">
      <c r="A18" s="104">
        <v>1.9</v>
      </c>
      <c r="B18" s="315" t="s">
        <v>163</v>
      </c>
      <c r="C18" s="316"/>
      <c r="D18" s="317"/>
      <c r="E18" s="121"/>
      <c r="F18" s="177">
        <f>D30</f>
        <v>0</v>
      </c>
      <c r="H18" s="65"/>
    </row>
    <row r="19" spans="1:7" ht="60">
      <c r="A19" s="104" t="s">
        <v>186</v>
      </c>
      <c r="B19" s="315" t="s">
        <v>116</v>
      </c>
      <c r="C19" s="316"/>
      <c r="D19" s="317"/>
      <c r="E19" s="119" t="s">
        <v>227</v>
      </c>
      <c r="F19" s="162">
        <f>G19*12*D5</f>
        <v>143526.798</v>
      </c>
      <c r="G19">
        <v>4.605</v>
      </c>
    </row>
    <row r="20" spans="1:6" ht="20.25" customHeight="1">
      <c r="A20" s="104">
        <v>1.11</v>
      </c>
      <c r="B20" s="106" t="s">
        <v>119</v>
      </c>
      <c r="C20" s="106"/>
      <c r="D20" s="106"/>
      <c r="E20" s="121" t="s">
        <v>120</v>
      </c>
      <c r="F20" s="162">
        <f>0.018*F7</f>
        <v>13331.237759999998</v>
      </c>
    </row>
    <row r="21" spans="1:6" ht="12.75">
      <c r="A21" s="104">
        <v>1.12</v>
      </c>
      <c r="B21" s="315" t="s">
        <v>122</v>
      </c>
      <c r="C21" s="316"/>
      <c r="D21" s="317"/>
      <c r="E21" s="119"/>
      <c r="F21" s="185">
        <v>21743.9696</v>
      </c>
    </row>
    <row r="22" spans="1:8" ht="28.5" customHeight="1">
      <c r="A22" s="95">
        <v>2</v>
      </c>
      <c r="B22" s="328" t="s">
        <v>123</v>
      </c>
      <c r="C22" s="329"/>
      <c r="D22" s="329"/>
      <c r="E22" s="330"/>
      <c r="F22" s="181">
        <f>F23+F24+F25+F26</f>
        <v>591991.5220000001</v>
      </c>
      <c r="H22" s="65"/>
    </row>
    <row r="23" spans="1:7" ht="37.5" customHeight="1">
      <c r="A23" s="104">
        <v>2.1</v>
      </c>
      <c r="B23" s="327" t="s">
        <v>178</v>
      </c>
      <c r="C23" s="327"/>
      <c r="D23" s="327"/>
      <c r="E23" s="104" t="s">
        <v>125</v>
      </c>
      <c r="F23" s="180">
        <f>12*G23*D5</f>
        <v>153967.94400000002</v>
      </c>
      <c r="G23">
        <v>4.94</v>
      </c>
    </row>
    <row r="24" spans="1:8" ht="36.75" customHeight="1">
      <c r="A24" s="164" t="s">
        <v>187</v>
      </c>
      <c r="B24" s="333" t="s">
        <v>179</v>
      </c>
      <c r="C24" s="333"/>
      <c r="D24" s="333"/>
      <c r="E24" s="104" t="s">
        <v>127</v>
      </c>
      <c r="F24" s="177">
        <f>138942.1*1.1</f>
        <v>152836.31000000003</v>
      </c>
      <c r="G24" s="65"/>
      <c r="H24" s="172"/>
    </row>
    <row r="25" spans="1:7" ht="27.75" customHeight="1">
      <c r="A25" s="129" t="s">
        <v>188</v>
      </c>
      <c r="B25" s="336" t="s">
        <v>166</v>
      </c>
      <c r="C25" s="337"/>
      <c r="D25" s="338"/>
      <c r="E25" s="104" t="s">
        <v>127</v>
      </c>
      <c r="F25" s="177">
        <f>G25*12*D5</f>
        <v>75737.26800000001</v>
      </c>
      <c r="G25">
        <v>2.43</v>
      </c>
    </row>
    <row r="26" spans="1:8" ht="25.5" customHeight="1">
      <c r="A26" s="104">
        <v>2.4</v>
      </c>
      <c r="B26" s="333" t="s">
        <v>189</v>
      </c>
      <c r="C26" s="333"/>
      <c r="D26" s="333"/>
      <c r="E26" s="104" t="s">
        <v>127</v>
      </c>
      <c r="F26" s="178">
        <v>209450</v>
      </c>
      <c r="H26" s="65"/>
    </row>
    <row r="27" spans="1:6" ht="12.75">
      <c r="A27" s="137"/>
      <c r="B27" s="138"/>
      <c r="C27" s="138"/>
      <c r="D27" s="138"/>
      <c r="E27" s="139"/>
      <c r="F27" s="140"/>
    </row>
    <row r="28" spans="1:6" ht="25.5" customHeight="1">
      <c r="A28" s="79" t="s">
        <v>144</v>
      </c>
      <c r="B28" s="374" t="s">
        <v>145</v>
      </c>
      <c r="C28" s="375"/>
      <c r="D28" s="142" t="s">
        <v>146</v>
      </c>
      <c r="E28" s="139"/>
      <c r="F28" s="140"/>
    </row>
    <row r="29" spans="1:7" ht="56.25" customHeight="1">
      <c r="A29" s="137"/>
      <c r="B29" s="376"/>
      <c r="C29" s="377"/>
      <c r="D29" s="183"/>
      <c r="E29" s="139"/>
      <c r="F29" s="137"/>
      <c r="G29" s="15"/>
    </row>
    <row r="30" spans="1:6" ht="21.75" customHeight="1">
      <c r="A30" s="145"/>
      <c r="B30" s="366" t="s">
        <v>148</v>
      </c>
      <c r="C30" s="367"/>
      <c r="D30" s="149">
        <f>SUM(D29:D29)</f>
        <v>0</v>
      </c>
      <c r="E30" s="147"/>
      <c r="F30" s="145"/>
    </row>
    <row r="31" spans="1:6" ht="12.75">
      <c r="A31" s="145"/>
      <c r="B31" s="146"/>
      <c r="C31" s="146"/>
      <c r="D31" s="146"/>
      <c r="E31" s="147"/>
      <c r="F31" s="145"/>
    </row>
    <row r="32" spans="2:4" ht="12.75">
      <c r="B32" s="150"/>
      <c r="C32" s="150"/>
      <c r="D32" s="150"/>
    </row>
    <row r="33" spans="2:5" ht="12.75">
      <c r="B33" s="146" t="s">
        <v>235</v>
      </c>
      <c r="C33" s="146"/>
      <c r="D33" s="150"/>
      <c r="E33" s="154" t="s">
        <v>239</v>
      </c>
    </row>
    <row r="34" spans="2:4" ht="12.75">
      <c r="B34" s="146" t="s">
        <v>236</v>
      </c>
      <c r="C34" s="146"/>
      <c r="D34" s="150"/>
    </row>
    <row r="35" spans="2:4" ht="12.75">
      <c r="B35" s="150"/>
      <c r="C35" s="150"/>
      <c r="D35" s="150"/>
    </row>
    <row r="36" spans="2:4" ht="12.75">
      <c r="B36" s="150"/>
      <c r="C36" s="150"/>
      <c r="D36" s="150"/>
    </row>
    <row r="37" spans="2:5" ht="12.75">
      <c r="B37" s="151" t="s">
        <v>152</v>
      </c>
      <c r="C37" s="150"/>
      <c r="D37" s="150"/>
      <c r="E37" s="154" t="s">
        <v>240</v>
      </c>
    </row>
    <row r="38" spans="2:4" ht="12.75">
      <c r="B38" s="151"/>
      <c r="C38" s="150"/>
      <c r="D38" s="150"/>
    </row>
  </sheetData>
  <sheetProtection/>
  <mergeCells count="26">
    <mergeCell ref="A1:F1"/>
    <mergeCell ref="B2:F2"/>
    <mergeCell ref="B3:D3"/>
    <mergeCell ref="B4:D4"/>
    <mergeCell ref="B6:D6"/>
    <mergeCell ref="B7:D7"/>
    <mergeCell ref="B8:D8"/>
    <mergeCell ref="B10:D10"/>
    <mergeCell ref="B11:D11"/>
    <mergeCell ref="B12:D12"/>
    <mergeCell ref="A13:A14"/>
    <mergeCell ref="B13:E14"/>
    <mergeCell ref="F13:F14"/>
    <mergeCell ref="B16:D16"/>
    <mergeCell ref="B17:D17"/>
    <mergeCell ref="B18:D18"/>
    <mergeCell ref="B19:D19"/>
    <mergeCell ref="B21:D21"/>
    <mergeCell ref="B22:E22"/>
    <mergeCell ref="B28:C28"/>
    <mergeCell ref="B29:C29"/>
    <mergeCell ref="B30:C30"/>
    <mergeCell ref="B23:D23"/>
    <mergeCell ref="B24:D24"/>
    <mergeCell ref="B25:D25"/>
    <mergeCell ref="B26:D26"/>
  </mergeCells>
  <printOptions/>
  <pageMargins left="0.36" right="0.24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Александра Николаевна Савосина</cp:lastModifiedBy>
  <cp:lastPrinted>2018-03-19T14:23:45Z</cp:lastPrinted>
  <dcterms:created xsi:type="dcterms:W3CDTF">2011-04-15T12:15:53Z</dcterms:created>
  <dcterms:modified xsi:type="dcterms:W3CDTF">2019-03-22T06:52:01Z</dcterms:modified>
  <cp:category/>
  <cp:version/>
  <cp:contentType/>
  <cp:contentStatus/>
</cp:coreProperties>
</file>